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mc:AlternateContent xmlns:mc="http://schemas.openxmlformats.org/markup-compatibility/2006">
    <mc:Choice Requires="x15">
      <x15ac:absPath xmlns:x15ac="http://schemas.microsoft.com/office/spreadsheetml/2010/11/ac" url="D:\業務\05圖書資料\"/>
    </mc:Choice>
  </mc:AlternateContent>
  <xr:revisionPtr revIDLastSave="0" documentId="13_ncr:1_{969E73A9-26E4-4C0F-B532-355606CC8017}" xr6:coauthVersionLast="47" xr6:coauthVersionMax="47" xr10:uidLastSave="{00000000-0000-0000-0000-000000000000}"/>
  <bookViews>
    <workbookView xWindow="-120" yWindow="-120" windowWidth="24240" windowHeight="13140" tabRatio="904" firstSheet="44" activeTab="54" xr2:uid="{00000000-000D-0000-FFFF-FFFF00000000}"/>
  </bookViews>
  <sheets>
    <sheet name="護理部" sheetId="68" r:id="rId1"/>
    <sheet name="中醫部" sheetId="56" r:id="rId2"/>
    <sheet name="急診部" sheetId="48" r:id="rId3"/>
    <sheet name="一般外科" sheetId="2" r:id="rId4"/>
    <sheet name="心臟外科" sheetId="58" r:id="rId5"/>
    <sheet name="神經外科" sheetId="21" r:id="rId6"/>
    <sheet name="大腸直腸外科" sheetId="16" r:id="rId7"/>
    <sheet name="移植外科" sheetId="66" r:id="rId8"/>
    <sheet name="整型外科" sheetId="63" r:id="rId9"/>
    <sheet name="外傷科" sheetId="90" r:id="rId10"/>
    <sheet name="外科加護病房" sheetId="74" r:id="rId11"/>
    <sheet name="泌尿科" sheetId="46" r:id="rId12"/>
    <sheet name="一般內科" sheetId="52" r:id="rId13"/>
    <sheet name="心臟內科" sheetId="60" r:id="rId14"/>
    <sheet name="神經科" sheetId="22" r:id="rId15"/>
    <sheet name="腸胃內科" sheetId="87" r:id="rId16"/>
    <sheet name="腎臟內科" sheetId="61" r:id="rId17"/>
    <sheet name="胸腔內科" sheetId="40" r:id="rId18"/>
    <sheet name="呼吸治療組" sheetId="51" r:id="rId19"/>
    <sheet name="過敏免疫風濕" sheetId="44" r:id="rId20"/>
    <sheet name="耳鼻喉科" sheetId="9" r:id="rId21"/>
    <sheet name="婦產科" sheetId="1" r:id="rId22"/>
    <sheet name="小兒科" sheetId="3" r:id="rId23"/>
    <sheet name="眼科" sheetId="47" r:id="rId24"/>
    <sheet name="牙科" sheetId="6" r:id="rId25"/>
    <sheet name="骨科" sheetId="50" r:id="rId26"/>
    <sheet name="皮膚科" sheetId="7" r:id="rId27"/>
    <sheet name="新陳代謝科" sheetId="62" r:id="rId28"/>
    <sheet name="復健科" sheetId="37" r:id="rId29"/>
    <sheet name="家庭醫學科" sheetId="49" r:id="rId30"/>
    <sheet name="老年醫學科" sheetId="85" r:id="rId31"/>
    <sheet name="職業醫學科" sheetId="84" r:id="rId32"/>
    <sheet name="身心醫學科" sheetId="14" r:id="rId33"/>
    <sheet name="血腫科" sheetId="65" r:id="rId34"/>
    <sheet name="放腫科" sheetId="12" r:id="rId35"/>
    <sheet name="麻醉部" sheetId="64" r:id="rId36"/>
    <sheet name="腫瘤中心" sheetId="10" r:id="rId37"/>
    <sheet name="臨床心理中心" sheetId="33" r:id="rId38"/>
    <sheet name="聽語中心" sheetId="30" r:id="rId39"/>
    <sheet name="睡眠中心" sheetId="29" r:id="rId40"/>
    <sheet name="營養治療科" sheetId="38" r:id="rId41"/>
    <sheet name="臨床病理科" sheetId="34" r:id="rId42"/>
    <sheet name="解剖病理科" sheetId="32" r:id="rId43"/>
    <sheet name="核子醫學科" sheetId="36" r:id="rId44"/>
    <sheet name="影像醫學科" sheetId="35" r:id="rId45"/>
    <sheet name="藥學部" sheetId="31" r:id="rId46"/>
    <sheet name="研究部" sheetId="28" r:id="rId47"/>
    <sheet name="資訊室" sheetId="23" r:id="rId48"/>
    <sheet name="公傳室" sheetId="15" r:id="rId49"/>
    <sheet name="社工組" sheetId="4" r:id="rId50"/>
    <sheet name="企劃室" sheetId="70" r:id="rId51"/>
    <sheet name="社服室" sheetId="83" r:id="rId52"/>
    <sheet name="法務中心" sheetId="69" r:id="rId53"/>
    <sheet name="品管中心" sheetId="77" r:id="rId54"/>
    <sheet name="智慧醫療創新中心" sheetId="82" r:id="rId55"/>
    <sheet name="院長室" sheetId="88" r:id="rId56"/>
    <sheet name="研究倫理委員會" sheetId="91" r:id="rId57"/>
    <sheet name="心功能室" sheetId="73" r:id="rId58"/>
    <sheet name="產後護理之家" sheetId="72" r:id="rId59"/>
    <sheet name="精實醫療中心" sheetId="86" r:id="rId60"/>
    <sheet name="工作表1" sheetId="71" state="hidden" r:id="rId61"/>
  </sheets>
  <definedNames>
    <definedName name="_xlnm._FilterDatabase" localSheetId="0" hidden="1">護理部!$A$1:$I$579</definedName>
    <definedName name="books1" localSheetId="12">一般內科!$A$1:$H$8</definedName>
    <definedName name="books1" localSheetId="3">一般外科!$A$1:$H$10</definedName>
    <definedName name="books1" localSheetId="6">大腸直腸外科!$A$1:$H$1</definedName>
    <definedName name="books1" localSheetId="22">小兒科!$A$1:$H$9</definedName>
    <definedName name="books1" localSheetId="1">中醫部!$A$1:$H$353</definedName>
    <definedName name="books1" localSheetId="48">公傳室!$A$1:$H$1</definedName>
    <definedName name="books1" localSheetId="57">心功能室!$A$1:$F$1</definedName>
    <definedName name="books1" localSheetId="13">心臟內科!$A$1:$H$1</definedName>
    <definedName name="books1" localSheetId="4">心臟外科!$A$1:$H$1</definedName>
    <definedName name="books1" localSheetId="24">牙科!$A$1:$H$19</definedName>
    <definedName name="books1" localSheetId="10">外科加護病房!$A$1:$H$1</definedName>
    <definedName name="books1" localSheetId="9">外傷科!$A$1:$H$1</definedName>
    <definedName name="books1" localSheetId="26">皮膚科!$A$1:$H$3</definedName>
    <definedName name="books1" localSheetId="50">企劃室!$A$1:$H$1</definedName>
    <definedName name="books1" localSheetId="30">老年醫學科!$A$1:$H$4</definedName>
    <definedName name="books1" localSheetId="33">血腫科!$A$1:$H$1</definedName>
    <definedName name="books1" localSheetId="32">身心醫學科!$A$1:$H$15</definedName>
    <definedName name="books1" localSheetId="18">呼吸治療組!$A$1:$H$1</definedName>
    <definedName name="books1" localSheetId="34">放腫科!$A$1:$H$45</definedName>
    <definedName name="books1" localSheetId="11">泌尿科!$A$1:$H$14</definedName>
    <definedName name="books1" localSheetId="52">法務中心!$A$1:$H$1</definedName>
    <definedName name="books1" localSheetId="51">社服室!$A$1:$H$1</definedName>
    <definedName name="books1" localSheetId="53">品管中心!$A$1:$H$1</definedName>
    <definedName name="books1" localSheetId="2">急診部!$A$1:$H$7</definedName>
    <definedName name="books1" localSheetId="46">研究部!$A$1:$H$10</definedName>
    <definedName name="books1" localSheetId="29">家庭醫學科!$A$1:$H$14</definedName>
    <definedName name="books1" localSheetId="43">核子醫學科!$A$1:$H$1</definedName>
    <definedName name="books1" localSheetId="5">神經外科!$A$1:$H$1</definedName>
    <definedName name="books1" localSheetId="14">神經科!$A$1:$H$7</definedName>
    <definedName name="books1" localSheetId="17">胸腔內科!$A$1:$H$24</definedName>
    <definedName name="books1" localSheetId="55">院長室!$A$1:$G$1</definedName>
    <definedName name="books1" localSheetId="25">骨科!$A$1:$H$45</definedName>
    <definedName name="books1" localSheetId="23">眼科!$A$1:$H$2</definedName>
    <definedName name="books1" localSheetId="7">移植外科!$A$1:$H$1</definedName>
    <definedName name="books1" localSheetId="35">麻醉部!$A$1:$H$1</definedName>
    <definedName name="books1" localSheetId="28">復健科!$A$1:$H$19</definedName>
    <definedName name="books1" localSheetId="54">智慧醫療創新中心!$A$1:$E$9</definedName>
    <definedName name="books1" localSheetId="16">腎臟內科!$A$1:$H$1</definedName>
    <definedName name="books1" localSheetId="27">新陳代謝科!$A$1:$H$1</definedName>
    <definedName name="books1" localSheetId="36">腫瘤中心!$A$1:$H$13</definedName>
    <definedName name="books1" localSheetId="15">腸胃內科!$A$1:$H$1</definedName>
    <definedName name="books1" localSheetId="42">解剖病理科!$A$1:$H$7</definedName>
    <definedName name="books1" localSheetId="47">資訊室!$A$1:$H$1</definedName>
    <definedName name="books1" localSheetId="19">過敏免疫風濕!$A$1:$H$1</definedName>
    <definedName name="books1" localSheetId="39">睡眠中心!$A$1:$H$7</definedName>
    <definedName name="books1" localSheetId="59">精實醫療中心!$A$1:$E$5</definedName>
    <definedName name="books1" localSheetId="44">影像醫學科!$A$1:$H$1</definedName>
    <definedName name="books1" localSheetId="8">整型外科!$A$1:$H$1</definedName>
    <definedName name="books1" localSheetId="40">營養治療科!$A$1:$H$33</definedName>
    <definedName name="books1" localSheetId="37">臨床心理中心!$A$1:$H$22</definedName>
    <definedName name="books1" localSheetId="41">臨床病理科!$A$1:$H$34</definedName>
    <definedName name="books1" localSheetId="31">職業醫學科!$A$1:$H$6</definedName>
    <definedName name="books1" localSheetId="45">藥學部!$A$1:$H$15</definedName>
    <definedName name="books1" localSheetId="38">聽語中心!$A$1:$H$5</definedName>
    <definedName name="books1">婦產科!$A$1:$H$27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6" i="68" l="1"/>
  <c r="D336" i="68"/>
  <c r="C336" i="68"/>
  <c r="B336" i="68"/>
  <c r="A336" i="68"/>
  <c r="E352" i="68"/>
  <c r="D352" i="68"/>
  <c r="C352" i="68"/>
  <c r="B352" i="68"/>
  <c r="A352" i="68"/>
  <c r="E371" i="68"/>
  <c r="D371" i="68"/>
  <c r="C371" i="68"/>
  <c r="B371" i="68"/>
  <c r="A371" i="68"/>
  <c r="E392" i="68"/>
  <c r="D392" i="68"/>
  <c r="C392" i="68"/>
  <c r="B392" i="68"/>
  <c r="A392" i="68"/>
  <c r="E405" i="68"/>
  <c r="D405" i="68"/>
  <c r="C405" i="68"/>
  <c r="B405" i="68"/>
  <c r="A405" i="68"/>
  <c r="E422" i="68"/>
  <c r="D422" i="68"/>
  <c r="C422" i="68"/>
  <c r="B422" i="68"/>
  <c r="A422" i="68"/>
  <c r="E440" i="68"/>
  <c r="D440" i="68"/>
  <c r="C440" i="68"/>
  <c r="B440" i="68"/>
  <c r="A440" i="68"/>
  <c r="E467" i="68"/>
  <c r="D467" i="68"/>
  <c r="C467" i="68"/>
  <c r="B467" i="68"/>
  <c r="A467" i="68"/>
  <c r="E488" i="68"/>
  <c r="D488" i="68"/>
  <c r="C488" i="68"/>
  <c r="B488" i="68"/>
  <c r="A488" i="68"/>
  <c r="E504" i="68"/>
  <c r="D504" i="68"/>
  <c r="C504" i="68"/>
  <c r="B504" i="68"/>
  <c r="A504" i="68"/>
  <c r="E722" i="68"/>
  <c r="D722" i="68"/>
  <c r="C722" i="68"/>
  <c r="B722" i="68"/>
  <c r="A722" i="68"/>
  <c r="E688" i="68"/>
  <c r="D688" i="68"/>
  <c r="C688" i="68"/>
  <c r="B688" i="68"/>
  <c r="A688" i="68"/>
  <c r="E639" i="68"/>
  <c r="D639" i="68"/>
  <c r="C639" i="68"/>
  <c r="B639" i="68"/>
  <c r="A639" i="68"/>
  <c r="E656" i="68"/>
  <c r="D656" i="68"/>
  <c r="C656" i="68"/>
  <c r="B656" i="68"/>
  <c r="A656" i="68"/>
  <c r="E671" i="68"/>
  <c r="D671" i="68"/>
  <c r="C671" i="68"/>
  <c r="B671" i="68"/>
  <c r="A671" i="68"/>
  <c r="E605" i="68"/>
  <c r="D605" i="68"/>
  <c r="C605" i="68"/>
  <c r="B605" i="68"/>
  <c r="A605" i="68"/>
  <c r="E622" i="68"/>
  <c r="D622" i="68"/>
  <c r="C622" i="68"/>
  <c r="B622" i="68"/>
  <c r="A622" i="68"/>
  <c r="E574" i="68"/>
  <c r="D574" i="68"/>
  <c r="C574" i="68"/>
  <c r="B574" i="68"/>
  <c r="A574" i="68"/>
  <c r="E589" i="68"/>
  <c r="D589" i="68"/>
  <c r="C589" i="68"/>
  <c r="B589" i="68"/>
  <c r="A589" i="68"/>
  <c r="E524" i="68"/>
  <c r="D524" i="68"/>
  <c r="C524" i="68"/>
  <c r="B524" i="68"/>
  <c r="A524" i="68"/>
  <c r="E540" i="68"/>
  <c r="D540" i="68"/>
  <c r="C540" i="68"/>
  <c r="B540" i="68"/>
  <c r="A540" i="68"/>
  <c r="E790" i="68"/>
  <c r="D790" i="68"/>
  <c r="C790" i="68"/>
  <c r="B790" i="68"/>
  <c r="A790" i="68"/>
  <c r="E808" i="68"/>
  <c r="D808" i="68"/>
  <c r="C808" i="68"/>
  <c r="B808" i="68"/>
  <c r="A808" i="68"/>
  <c r="E755" i="68"/>
  <c r="D755" i="68"/>
  <c r="C755" i="68"/>
  <c r="B755" i="68"/>
  <c r="A755" i="68"/>
  <c r="E772" i="68"/>
  <c r="D772" i="68"/>
  <c r="C772" i="68"/>
  <c r="B772" i="68"/>
  <c r="A772" i="68"/>
  <c r="E740" i="68"/>
  <c r="D740" i="68"/>
  <c r="C740" i="68"/>
  <c r="B740" i="68"/>
  <c r="A740" i="68"/>
  <c r="E24" i="68"/>
  <c r="D24" i="68"/>
  <c r="C24" i="68"/>
  <c r="B24" i="68"/>
  <c r="A24" i="68"/>
  <c r="E335" i="68"/>
  <c r="D335" i="68"/>
  <c r="C335" i="68"/>
  <c r="B335" i="68"/>
  <c r="A335" i="68"/>
  <c r="E351" i="68"/>
  <c r="D351" i="68"/>
  <c r="C351" i="68"/>
  <c r="B351" i="68"/>
  <c r="A351" i="68"/>
  <c r="E370" i="68"/>
  <c r="D370" i="68"/>
  <c r="C370" i="68"/>
  <c r="B370" i="68"/>
  <c r="A370" i="68"/>
  <c r="E391" i="68"/>
  <c r="D391" i="68"/>
  <c r="C391" i="68"/>
  <c r="B391" i="68"/>
  <c r="A391" i="68"/>
  <c r="E421" i="68"/>
  <c r="D421" i="68"/>
  <c r="C421" i="68"/>
  <c r="B421" i="68"/>
  <c r="A421" i="68"/>
  <c r="E439" i="68"/>
  <c r="D439" i="68"/>
  <c r="C439" i="68"/>
  <c r="B439" i="68"/>
  <c r="A439" i="68"/>
  <c r="E247" i="68"/>
  <c r="D247" i="68"/>
  <c r="C247" i="68"/>
  <c r="B247" i="68"/>
  <c r="A247" i="68"/>
  <c r="E466" i="68"/>
  <c r="D466" i="68"/>
  <c r="C466" i="68"/>
  <c r="B466" i="68"/>
  <c r="A466" i="68"/>
  <c r="E487" i="68"/>
  <c r="D487" i="68"/>
  <c r="C487" i="68"/>
  <c r="B487" i="68"/>
  <c r="A487" i="68"/>
  <c r="E503" i="68"/>
  <c r="D503" i="68"/>
  <c r="C503" i="68"/>
  <c r="B503" i="68"/>
  <c r="A503" i="68"/>
  <c r="E721" i="68"/>
  <c r="D721" i="68"/>
  <c r="C721" i="68"/>
  <c r="B721" i="68"/>
  <c r="A721" i="68"/>
  <c r="E687" i="68"/>
  <c r="D687" i="68"/>
  <c r="C687" i="68"/>
  <c r="B687" i="68"/>
  <c r="A687" i="68"/>
  <c r="E638" i="68"/>
  <c r="D638" i="68"/>
  <c r="C638" i="68"/>
  <c r="B638" i="68"/>
  <c r="A638" i="68"/>
  <c r="E655" i="68"/>
  <c r="D655" i="68"/>
  <c r="C655" i="68"/>
  <c r="B655" i="68"/>
  <c r="A655" i="68"/>
  <c r="E670" i="68"/>
  <c r="D670" i="68"/>
  <c r="C670" i="68"/>
  <c r="B670" i="68"/>
  <c r="A670" i="68"/>
  <c r="E604" i="68"/>
  <c r="D604" i="68"/>
  <c r="C604" i="68"/>
  <c r="B604" i="68"/>
  <c r="A604" i="68"/>
  <c r="E621" i="68"/>
  <c r="D621" i="68"/>
  <c r="C621" i="68"/>
  <c r="B621" i="68"/>
  <c r="A621" i="68"/>
  <c r="E573" i="68"/>
  <c r="D573" i="68"/>
  <c r="C573" i="68"/>
  <c r="B573" i="68"/>
  <c r="A573" i="68"/>
  <c r="E588" i="68"/>
  <c r="D588" i="68"/>
  <c r="C588" i="68"/>
  <c r="B588" i="68"/>
  <c r="A588" i="68"/>
  <c r="E523" i="68"/>
  <c r="D523" i="68"/>
  <c r="C523" i="68"/>
  <c r="B523" i="68"/>
  <c r="A523" i="68"/>
  <c r="E539" i="68"/>
  <c r="D539" i="68"/>
  <c r="C539" i="68"/>
  <c r="B539" i="68"/>
  <c r="A539" i="68"/>
  <c r="E789" i="68"/>
  <c r="D789" i="68"/>
  <c r="C789" i="68"/>
  <c r="B789" i="68"/>
  <c r="A789" i="68"/>
  <c r="E807" i="68"/>
  <c r="D807" i="68"/>
  <c r="C807" i="68"/>
  <c r="B807" i="68"/>
  <c r="A807" i="68"/>
  <c r="E754" i="68"/>
  <c r="D754" i="68"/>
  <c r="C754" i="68"/>
  <c r="B754" i="68"/>
  <c r="A754" i="68"/>
  <c r="E771" i="68"/>
  <c r="D771" i="68"/>
  <c r="C771" i="68"/>
  <c r="B771" i="68"/>
  <c r="A771" i="68"/>
  <c r="E14" i="68"/>
  <c r="D14" i="68"/>
  <c r="C14" i="68"/>
  <c r="B14" i="68"/>
  <c r="A14" i="68"/>
  <c r="E334" i="68"/>
  <c r="D334" i="68"/>
  <c r="C334" i="68"/>
  <c r="B334" i="68"/>
  <c r="A334" i="68"/>
  <c r="E350" i="68"/>
  <c r="D350" i="68"/>
  <c r="C350" i="68"/>
  <c r="B350" i="68"/>
  <c r="A350" i="68"/>
  <c r="E369" i="68"/>
  <c r="D369" i="68"/>
  <c r="C369" i="68"/>
  <c r="B369" i="68"/>
  <c r="A369" i="68"/>
  <c r="E390" i="68"/>
  <c r="D390" i="68"/>
  <c r="C390" i="68"/>
  <c r="B390" i="68"/>
  <c r="A390" i="68"/>
  <c r="E420" i="68"/>
  <c r="D420" i="68"/>
  <c r="C420" i="68"/>
  <c r="B420" i="68"/>
  <c r="A420" i="68"/>
  <c r="E438" i="68"/>
  <c r="D438" i="68"/>
  <c r="C438" i="68"/>
  <c r="B438" i="68"/>
  <c r="A438" i="68"/>
  <c r="E246" i="68"/>
  <c r="D246" i="68"/>
  <c r="C246" i="68"/>
  <c r="B246" i="68"/>
  <c r="A246" i="68"/>
  <c r="E465" i="68"/>
  <c r="D465" i="68"/>
  <c r="C465" i="68"/>
  <c r="B465" i="68"/>
  <c r="A465" i="68"/>
  <c r="E486" i="68"/>
  <c r="D486" i="68"/>
  <c r="C486" i="68"/>
  <c r="B486" i="68"/>
  <c r="A486" i="68"/>
  <c r="E502" i="68"/>
  <c r="D502" i="68"/>
  <c r="C502" i="68"/>
  <c r="B502" i="68"/>
  <c r="A502" i="68"/>
  <c r="E720" i="68"/>
  <c r="D720" i="68"/>
  <c r="C720" i="68"/>
  <c r="B720" i="68"/>
  <c r="A720" i="68"/>
  <c r="E686" i="68"/>
  <c r="D686" i="68"/>
  <c r="C686" i="68"/>
  <c r="B686" i="68"/>
  <c r="A686" i="68"/>
  <c r="E637" i="68"/>
  <c r="D637" i="68"/>
  <c r="C637" i="68"/>
  <c r="B637" i="68"/>
  <c r="A637" i="68"/>
  <c r="E654" i="68"/>
  <c r="D654" i="68"/>
  <c r="C654" i="68"/>
  <c r="B654" i="68"/>
  <c r="A654" i="68"/>
  <c r="E669" i="68"/>
  <c r="D669" i="68"/>
  <c r="C669" i="68"/>
  <c r="B669" i="68"/>
  <c r="A669" i="68"/>
  <c r="E603" i="68"/>
  <c r="D603" i="68"/>
  <c r="C603" i="68"/>
  <c r="B603" i="68"/>
  <c r="A603" i="68"/>
  <c r="E620" i="68"/>
  <c r="D620" i="68"/>
  <c r="C620" i="68"/>
  <c r="B620" i="68"/>
  <c r="A620" i="68"/>
  <c r="E572" i="68"/>
  <c r="D572" i="68"/>
  <c r="C572" i="68"/>
  <c r="B572" i="68"/>
  <c r="A572" i="68"/>
  <c r="E587" i="68"/>
  <c r="D587" i="68"/>
  <c r="C587" i="68"/>
  <c r="B587" i="68"/>
  <c r="A587" i="68"/>
  <c r="E522" i="68"/>
  <c r="D522" i="68"/>
  <c r="C522" i="68"/>
  <c r="B522" i="68"/>
  <c r="A522" i="68"/>
  <c r="E538" i="68"/>
  <c r="D538" i="68"/>
  <c r="C538" i="68"/>
  <c r="B538" i="68"/>
  <c r="A538" i="68"/>
  <c r="E788" i="68"/>
  <c r="D788" i="68"/>
  <c r="C788" i="68"/>
  <c r="B788" i="68"/>
  <c r="A788" i="68"/>
  <c r="E806" i="68"/>
  <c r="D806" i="68"/>
  <c r="C806" i="68"/>
  <c r="B806" i="68"/>
  <c r="A806" i="68"/>
  <c r="E753" i="68"/>
  <c r="D753" i="68"/>
  <c r="C753" i="68"/>
  <c r="B753" i="68"/>
  <c r="A753" i="68"/>
  <c r="E770" i="68"/>
  <c r="D770" i="68"/>
  <c r="C770" i="68"/>
  <c r="B770" i="68"/>
  <c r="A770" i="68"/>
  <c r="E13" i="68"/>
  <c r="D13" i="68"/>
  <c r="C13" i="68"/>
  <c r="B13" i="68"/>
  <c r="A13" i="68"/>
  <c r="E12" i="68"/>
  <c r="D12" i="68"/>
  <c r="C12" i="68"/>
  <c r="B12" i="68"/>
  <c r="A12" i="68"/>
  <c r="E197" i="68"/>
  <c r="D197" i="68"/>
  <c r="C197" i="68"/>
  <c r="B197" i="68"/>
  <c r="A197" i="68"/>
  <c r="E739" i="68"/>
  <c r="D739" i="68"/>
  <c r="C739" i="68"/>
  <c r="B739" i="68"/>
  <c r="A739" i="68"/>
  <c r="E738" i="68"/>
  <c r="D738" i="68"/>
  <c r="C738" i="68"/>
  <c r="B738" i="68"/>
  <c r="A738" i="68"/>
  <c r="E737" i="68"/>
  <c r="D737" i="68"/>
  <c r="C737" i="68"/>
  <c r="B737" i="68"/>
  <c r="A737" i="68"/>
  <c r="E736" i="68"/>
  <c r="D736" i="68"/>
  <c r="C736" i="68"/>
  <c r="B736" i="68"/>
  <c r="A736" i="68"/>
  <c r="E735" i="68"/>
  <c r="D735" i="68"/>
  <c r="C735" i="68"/>
  <c r="B735" i="68"/>
  <c r="A735" i="68"/>
  <c r="E734" i="68"/>
  <c r="D734" i="68"/>
  <c r="C734" i="68"/>
  <c r="B734" i="68"/>
  <c r="A734" i="68"/>
  <c r="E733" i="68"/>
  <c r="D733" i="68"/>
  <c r="C733" i="68"/>
  <c r="B733" i="68"/>
  <c r="A733" i="68"/>
  <c r="E732" i="68"/>
  <c r="D732" i="68"/>
  <c r="C732" i="68"/>
  <c r="B732" i="68"/>
  <c r="A732" i="68"/>
  <c r="E404" i="68"/>
  <c r="D404" i="68"/>
  <c r="C404" i="68"/>
  <c r="B404" i="68"/>
  <c r="A404" i="68"/>
  <c r="E403" i="68"/>
  <c r="D403" i="68"/>
  <c r="C403" i="68"/>
  <c r="B403" i="68"/>
  <c r="A403" i="68"/>
  <c r="E402" i="68"/>
  <c r="D402" i="68"/>
  <c r="C402" i="68"/>
  <c r="B402" i="68"/>
  <c r="A402" i="68"/>
  <c r="E389" i="68"/>
  <c r="D389" i="68"/>
  <c r="C389" i="68"/>
  <c r="B389" i="68"/>
  <c r="A389" i="68"/>
  <c r="E388" i="68"/>
  <c r="D388" i="68"/>
  <c r="C388" i="68"/>
  <c r="B388" i="68"/>
  <c r="A388" i="68"/>
  <c r="E387" i="68"/>
  <c r="D387" i="68"/>
  <c r="C387" i="68"/>
  <c r="B387" i="68"/>
  <c r="A387" i="68"/>
  <c r="E386" i="68"/>
  <c r="D386" i="68"/>
  <c r="C386" i="68"/>
  <c r="B386" i="68"/>
  <c r="A386" i="68"/>
  <c r="D46" i="72"/>
  <c r="C46" i="72"/>
  <c r="A46" i="72"/>
  <c r="D67" i="34"/>
  <c r="D5" i="84" l="1"/>
</calcChain>
</file>

<file path=xl/sharedStrings.xml><?xml version="1.0" encoding="utf-8"?>
<sst xmlns="http://schemas.openxmlformats.org/spreadsheetml/2006/main" count="18385" uniqueCount="8624">
  <si>
    <t>D0013995</t>
  </si>
  <si>
    <t>Berger, Bruce A.</t>
  </si>
  <si>
    <t>WM55 B4961 2013</t>
  </si>
  <si>
    <t>D0013998</t>
  </si>
  <si>
    <t>Ben-Shahar, Tal</t>
  </si>
  <si>
    <t>BF575.H27 B4444 2012</t>
  </si>
  <si>
    <t>D0013999</t>
  </si>
  <si>
    <t>Seligman Martin E. P</t>
  </si>
  <si>
    <t>BJ1477 S45 2006</t>
  </si>
  <si>
    <t>D0014000</t>
  </si>
  <si>
    <t>Miller, William R.</t>
  </si>
  <si>
    <t>WM143 M6527 2013</t>
  </si>
  <si>
    <t>D0014246</t>
  </si>
  <si>
    <t>WM425 R754 2008</t>
  </si>
  <si>
    <t>YackEllen</t>
  </si>
  <si>
    <t>D0012757</t>
  </si>
  <si>
    <t>418.94 8738 2010 C.2</t>
  </si>
  <si>
    <t>D0012760</t>
  </si>
  <si>
    <t>415.988 842 2010 c.2</t>
  </si>
  <si>
    <t>D0012761</t>
  </si>
  <si>
    <t>881.657 877-2 2009</t>
  </si>
  <si>
    <t>D0012748</t>
  </si>
  <si>
    <t>178.8 8767 2008</t>
  </si>
  <si>
    <t>D0009559</t>
  </si>
  <si>
    <t>415.988 842 2010</t>
  </si>
  <si>
    <t>D0012759</t>
  </si>
  <si>
    <t>511.2 8427 2010</t>
  </si>
  <si>
    <t>D0012714</t>
  </si>
  <si>
    <t>415.983 857 2011</t>
  </si>
  <si>
    <t>415.95 8556 2007 C.2</t>
  </si>
  <si>
    <t>D0012969</t>
  </si>
  <si>
    <t>312.986 8244 2011</t>
  </si>
  <si>
    <t>D0012892</t>
  </si>
  <si>
    <t>947.45 8366 2012</t>
  </si>
  <si>
    <t>D0012972</t>
  </si>
  <si>
    <t>kd factory</t>
  </si>
  <si>
    <t>312.986 823-2 2012</t>
  </si>
  <si>
    <t>D0012973</t>
  </si>
  <si>
    <t>312.986 8352 2009</t>
  </si>
  <si>
    <t>D0013522</t>
  </si>
  <si>
    <t>961.18 874 2012</t>
  </si>
  <si>
    <t>D0005452</t>
  </si>
  <si>
    <t>tsuchinoko</t>
  </si>
  <si>
    <t>312.986 8497 2012</t>
  </si>
  <si>
    <t>D0013168</t>
  </si>
  <si>
    <t>961.18 8544 2013</t>
  </si>
  <si>
    <t>D0013566</t>
  </si>
  <si>
    <t>312.986 8369 2013</t>
  </si>
  <si>
    <t>D0012993</t>
  </si>
  <si>
    <t>312.986 8496-4 2009</t>
  </si>
  <si>
    <t>D0012974</t>
  </si>
  <si>
    <t>Jimmy. J</t>
  </si>
  <si>
    <t>312.986 8597 2010</t>
  </si>
  <si>
    <t>D0012968</t>
  </si>
  <si>
    <t>426 8763 2012</t>
  </si>
  <si>
    <t>D0005970</t>
  </si>
  <si>
    <t>960 8463-3 2012</t>
  </si>
  <si>
    <t>D0012971</t>
  </si>
  <si>
    <t>Haut Dessins</t>
  </si>
  <si>
    <t>312.986 823 2011</t>
  </si>
  <si>
    <t>947.45 8783 2012</t>
  </si>
  <si>
    <t>D0012994</t>
  </si>
  <si>
    <t>312.986 8496-7 2009</t>
  </si>
  <si>
    <t>D0013169</t>
  </si>
  <si>
    <t>312.986 8445 2013</t>
  </si>
  <si>
    <t>D0011683</t>
  </si>
  <si>
    <t>312.986 8453 2012</t>
  </si>
  <si>
    <t>D0005262</t>
  </si>
  <si>
    <t>312.9837 8743 2012</t>
  </si>
  <si>
    <t>D0012967</t>
  </si>
  <si>
    <t>944.38 8355 2011</t>
  </si>
  <si>
    <t>D0011693</t>
  </si>
  <si>
    <t>312.986 8453-2 2012</t>
  </si>
  <si>
    <t>D0005291</t>
  </si>
  <si>
    <t>Sachi</t>
  </si>
  <si>
    <t>312.986 8248-2 2013</t>
  </si>
  <si>
    <t>D0005592</t>
  </si>
  <si>
    <t>312.986 8248 2012</t>
  </si>
  <si>
    <t>D0005457</t>
  </si>
  <si>
    <t>312.986 8497-2 2012</t>
  </si>
  <si>
    <t>D0013523</t>
  </si>
  <si>
    <t>961.18 8974 2013</t>
  </si>
  <si>
    <t>D0013568</t>
  </si>
  <si>
    <t xml:space="preserve">BNN </t>
  </si>
  <si>
    <t>312.986 8873 2013</t>
  </si>
  <si>
    <t>D0013524</t>
  </si>
  <si>
    <t>961.18 843 2014</t>
  </si>
  <si>
    <t>D0012976</t>
  </si>
  <si>
    <t>312.986 8496-9 2010</t>
  </si>
  <si>
    <t>D0013567</t>
  </si>
  <si>
    <t>312.986 8369-2 2013</t>
  </si>
  <si>
    <t>D0013569</t>
  </si>
  <si>
    <t>Sevres</t>
  </si>
  <si>
    <t>312.986 8873-2 2013</t>
  </si>
  <si>
    <t>D0005787</t>
  </si>
  <si>
    <t>960 8463-2 2012</t>
  </si>
  <si>
    <t>D0013564</t>
  </si>
  <si>
    <t>964 8654 2012</t>
  </si>
  <si>
    <t>D0013565</t>
  </si>
  <si>
    <t>Lin, Shijian</t>
  </si>
  <si>
    <t>NC1002.S54 F668 2012</t>
  </si>
  <si>
    <t>D0013591</t>
  </si>
  <si>
    <t xml:space="preserve">Lorenz, Martin </t>
  </si>
  <si>
    <t>NC1002.S54 L44 2010</t>
  </si>
  <si>
    <t>D0013562</t>
  </si>
  <si>
    <t xml:space="preserve">Mo, Tingli </t>
  </si>
  <si>
    <t>NC1002.S54 W3575 2013 V.1</t>
  </si>
  <si>
    <t>D0013563</t>
  </si>
  <si>
    <t>NC1002.S54 W3575 2013 V.2</t>
  </si>
  <si>
    <t>D0013594</t>
  </si>
  <si>
    <t>961.18 834 2011</t>
  </si>
  <si>
    <t>D0013593</t>
  </si>
  <si>
    <t>961.18 8635 2012</t>
  </si>
  <si>
    <t>D0012977</t>
  </si>
  <si>
    <t>312.986 8496-10 2010</t>
  </si>
  <si>
    <t>D0012891</t>
  </si>
  <si>
    <t>947.45 845 2011</t>
  </si>
  <si>
    <t>D0005290</t>
  </si>
  <si>
    <t>Anyan</t>
  </si>
  <si>
    <t>961 8563 2012</t>
  </si>
  <si>
    <t>D0006515</t>
  </si>
  <si>
    <t>947.45 836 2013</t>
  </si>
  <si>
    <t>D0013525</t>
  </si>
  <si>
    <t>960 8343 2014</t>
  </si>
  <si>
    <t>D0013592</t>
  </si>
  <si>
    <t>964 844 2010</t>
  </si>
  <si>
    <t>D0005655</t>
  </si>
  <si>
    <t>960 8463 2012</t>
  </si>
  <si>
    <t>Artman, Michael,</t>
  </si>
  <si>
    <t>D0013215</t>
  </si>
  <si>
    <t>WS290 A7919 2011</t>
  </si>
  <si>
    <t>D0012889</t>
  </si>
  <si>
    <t xml:space="preserve">Cantor, Richard M </t>
  </si>
  <si>
    <t>WS421 N4371 2010</t>
  </si>
  <si>
    <t>D0013214</t>
  </si>
  <si>
    <t>Chameides, Leon.</t>
  </si>
  <si>
    <t>WS205 P3715-2 2011</t>
  </si>
  <si>
    <t>D0013213</t>
  </si>
  <si>
    <t>WS205 P3715 2011</t>
  </si>
  <si>
    <t>D0012930</t>
  </si>
  <si>
    <t xml:space="preserve">Fuhrman, Bradley P </t>
  </si>
  <si>
    <t>WS366 P3715 2011</t>
  </si>
  <si>
    <t>D0012925</t>
  </si>
  <si>
    <t>Strange, Gary R.,</t>
  </si>
  <si>
    <t>WS205 P3712 2009</t>
  </si>
  <si>
    <t>D0013147</t>
  </si>
  <si>
    <t>Raybaud, C.,</t>
  </si>
  <si>
    <t>WS340 P3716 2012</t>
  </si>
  <si>
    <t>D0012875</t>
  </si>
  <si>
    <t xml:space="preserve">Bale, James F </t>
  </si>
  <si>
    <t>WS340 B183 2012</t>
  </si>
  <si>
    <t>D0013212</t>
  </si>
  <si>
    <t>De Bruyn, Rose.</t>
  </si>
  <si>
    <t>WS141 P3717 2010</t>
  </si>
  <si>
    <t>D0012937</t>
  </si>
  <si>
    <t xml:space="preserve">Henderson, Ruth Nia </t>
  </si>
  <si>
    <t>WS39 P8955 2009</t>
  </si>
  <si>
    <t>D0012873</t>
  </si>
  <si>
    <t xml:space="preserve">Rudolph, Abraham M </t>
  </si>
  <si>
    <t>WS200 R917 2011</t>
  </si>
  <si>
    <t>D0012931</t>
  </si>
  <si>
    <t>Milla, Sarah Sarvis.</t>
  </si>
  <si>
    <t>WS141 M6452 2010</t>
  </si>
  <si>
    <t>D0012874</t>
  </si>
  <si>
    <t xml:space="preserve">Augustyn, Marilyn </t>
  </si>
  <si>
    <t>WS39 Z943 2011</t>
  </si>
  <si>
    <t>D0012890</t>
  </si>
  <si>
    <t>Merenstein &amp; Gardners handbook of neonatal intensive care/</t>
  </si>
  <si>
    <t xml:space="preserve">Gardner, Sandra L </t>
  </si>
  <si>
    <t>WS421 M559 2011</t>
  </si>
  <si>
    <t>D0013148</t>
  </si>
  <si>
    <t>Hurwitz clinical pediatric dermatology : a textbook of skin disorders of childhood and adolescence.</t>
  </si>
  <si>
    <t>Paller, Amy.</t>
  </si>
  <si>
    <t>WS260 H9677 2011</t>
  </si>
  <si>
    <t>D0000325</t>
  </si>
  <si>
    <t xml:space="preserve">Marx, Robert E </t>
  </si>
  <si>
    <t>WE17 M392 2010</t>
  </si>
  <si>
    <t>D0013580</t>
  </si>
  <si>
    <t>Baba, Nadim Z.</t>
  </si>
  <si>
    <t>WU230 C7616 2013</t>
  </si>
  <si>
    <t>D0013222</t>
  </si>
  <si>
    <t>Layers: an atlas of composite resin stratification/</t>
  </si>
  <si>
    <t xml:space="preserve">Manauta, Jordi </t>
  </si>
  <si>
    <t>WU190 M267 2012</t>
  </si>
  <si>
    <t>D0005167</t>
  </si>
  <si>
    <t xml:space="preserve">Avery, David R </t>
  </si>
  <si>
    <t>WU480 M1351 2011</t>
  </si>
  <si>
    <t>D0013224</t>
  </si>
  <si>
    <t>Sato, Naoshi.</t>
  </si>
  <si>
    <t>WU17 S2535 2009</t>
  </si>
  <si>
    <t>D0013225</t>
  </si>
  <si>
    <t>Zuhr, Otto.</t>
  </si>
  <si>
    <t>WU640 Z945 2012</t>
  </si>
  <si>
    <t>D0013537</t>
  </si>
  <si>
    <t>Preti, Giulio.</t>
  </si>
  <si>
    <t>WU500 P9655 2008 pt.1</t>
  </si>
  <si>
    <t>D0013538</t>
  </si>
  <si>
    <t>WU500 P9655 2011 pt.2</t>
  </si>
  <si>
    <t>D0000351</t>
  </si>
  <si>
    <t>Ellis, Edward,</t>
  </si>
  <si>
    <t>WE705 E47 2006 c.2</t>
  </si>
  <si>
    <t>D0008986</t>
  </si>
  <si>
    <t>WE705 E47 2006</t>
  </si>
  <si>
    <t>D0013223</t>
  </si>
  <si>
    <t>Froum, Stuart J.</t>
  </si>
  <si>
    <t>WU640 D4137 2010</t>
  </si>
  <si>
    <t>D0000335</t>
  </si>
  <si>
    <t xml:space="preserve">Sato, Naoshi. </t>
  </si>
  <si>
    <t>WU17 S2528 2000</t>
  </si>
  <si>
    <t>D0013840</t>
  </si>
  <si>
    <t>WR500 C417 2014</t>
  </si>
  <si>
    <t>D0013841</t>
  </si>
  <si>
    <t>Johr, Robert.</t>
  </si>
  <si>
    <t>WR18.2 J739 2010</t>
  </si>
  <si>
    <t>D0013842</t>
  </si>
  <si>
    <t>Small, Rebecca.</t>
  </si>
  <si>
    <t>WE39 S6351 2012</t>
  </si>
  <si>
    <t>D0013902</t>
  </si>
  <si>
    <t>Kontis, Theda C.</t>
  </si>
  <si>
    <t>WE705 K827 2013</t>
  </si>
  <si>
    <t>D0013903</t>
  </si>
  <si>
    <t>Nouri, Keyvan.</t>
  </si>
  <si>
    <t>WR650 D435 2013</t>
  </si>
  <si>
    <t>D0013901</t>
  </si>
  <si>
    <t>416.48 8833 2013</t>
  </si>
  <si>
    <t>D0013595</t>
  </si>
  <si>
    <t>961.18 8846 2012</t>
  </si>
  <si>
    <t>D0013170</t>
  </si>
  <si>
    <t>923 8433 2013</t>
  </si>
  <si>
    <t>D0012966</t>
  </si>
  <si>
    <t>964 8554 2012</t>
  </si>
  <si>
    <t>D0006020</t>
  </si>
  <si>
    <t>920 8666 2012</t>
  </si>
  <si>
    <t>D0012970</t>
  </si>
  <si>
    <t>964 866 2012</t>
  </si>
  <si>
    <t>D0006150</t>
  </si>
  <si>
    <t>964 854 2013</t>
  </si>
  <si>
    <t>D0013138</t>
  </si>
  <si>
    <t xml:space="preserve">Johnson, Jonas T. </t>
  </si>
  <si>
    <t>WV168 B156 2014 V.1</t>
  </si>
  <si>
    <t>D0013139</t>
  </si>
  <si>
    <t>WV168 B156 2014 V.2</t>
  </si>
  <si>
    <t>D0012882</t>
  </si>
  <si>
    <t xml:space="preserve">Shah, Jatin P </t>
  </si>
  <si>
    <t>WE17 S5257 2012</t>
  </si>
  <si>
    <t>D0007786</t>
  </si>
  <si>
    <t>312.91695 8396 2012</t>
  </si>
  <si>
    <t>D0013545</t>
  </si>
  <si>
    <t>312.932J36 8446 2013</t>
  </si>
  <si>
    <t>D0007783</t>
  </si>
  <si>
    <t>312.91695 8357 2011</t>
  </si>
  <si>
    <t>D0013546</t>
  </si>
  <si>
    <t>Nolan, Godfrey</t>
  </si>
  <si>
    <t>QA76.774.A53 N65 2014</t>
  </si>
  <si>
    <t>D0007501</t>
  </si>
  <si>
    <t>312.949A42 8462 2012</t>
  </si>
  <si>
    <t>D0007782</t>
  </si>
  <si>
    <t>Adobe Creative Team</t>
  </si>
  <si>
    <t>312.949A427 8724 2011</t>
  </si>
  <si>
    <t>D0007790</t>
  </si>
  <si>
    <t>312.91695 8754 2013</t>
  </si>
  <si>
    <t>D0007500</t>
  </si>
  <si>
    <t>312.949P65 8764 2011</t>
  </si>
  <si>
    <t>D0007781</t>
  </si>
  <si>
    <t>312.949E9 8563 2012</t>
  </si>
  <si>
    <t>D0013910</t>
  </si>
  <si>
    <t>2015-01-26</t>
  </si>
  <si>
    <t>D0013911</t>
  </si>
  <si>
    <t>D0013847</t>
  </si>
  <si>
    <t>D0013848</t>
  </si>
  <si>
    <t>D0013585</t>
  </si>
  <si>
    <t>2014-10-21</t>
  </si>
  <si>
    <t>D0013586</t>
  </si>
  <si>
    <t>Medications and mothers milk 2012/</t>
  </si>
  <si>
    <t>D0013587</t>
  </si>
  <si>
    <t>D0013588</t>
  </si>
  <si>
    <t>The Official Lamaze guide/</t>
  </si>
  <si>
    <t>D0013589</t>
  </si>
  <si>
    <t>American Academy of Pediatrics.</t>
  </si>
  <si>
    <t>D0013590</t>
  </si>
  <si>
    <t>D0013557</t>
  </si>
  <si>
    <t>D0013558</t>
  </si>
  <si>
    <t>Obstetrics illustrated.</t>
  </si>
  <si>
    <t>D0013555</t>
  </si>
  <si>
    <t>D0013556</t>
  </si>
  <si>
    <t>V0000487</t>
  </si>
  <si>
    <t>V0000488</t>
  </si>
  <si>
    <t>V0000489</t>
  </si>
  <si>
    <t>D0013521</t>
  </si>
  <si>
    <t>D0013512</t>
  </si>
  <si>
    <t>D0013513</t>
  </si>
  <si>
    <t>D0013514</t>
  </si>
  <si>
    <t>D0013516</t>
  </si>
  <si>
    <t>D0013517</t>
  </si>
  <si>
    <t>D0013210</t>
  </si>
  <si>
    <t>2013-12-17</t>
  </si>
  <si>
    <t>D0013211</t>
  </si>
  <si>
    <t>D0013149</t>
  </si>
  <si>
    <t>D0011825</t>
  </si>
  <si>
    <t>2013-08-23</t>
  </si>
  <si>
    <t>D0011837</t>
  </si>
  <si>
    <t>D0011850</t>
  </si>
  <si>
    <t>D0012700</t>
  </si>
  <si>
    <t>Te lindes Operative Gynecology</t>
  </si>
  <si>
    <t>2012-04-26</t>
  </si>
  <si>
    <t>D0012703</t>
  </si>
  <si>
    <t>Williams obstetrics.</t>
  </si>
  <si>
    <t>D0012706</t>
  </si>
  <si>
    <t>D0012709</t>
  </si>
  <si>
    <t>D0012728</t>
  </si>
  <si>
    <t>D0012729</t>
  </si>
  <si>
    <t>D0012730</t>
  </si>
  <si>
    <t>D0012731</t>
  </si>
  <si>
    <t>D0012732</t>
  </si>
  <si>
    <t>D0012735</t>
  </si>
  <si>
    <t>Workshop on Reproductive Aging</t>
  </si>
  <si>
    <t>D0012857</t>
  </si>
  <si>
    <t>2012-11-23</t>
  </si>
  <si>
    <t>D0012876</t>
  </si>
  <si>
    <t>D0012877</t>
  </si>
  <si>
    <t>D0012878</t>
  </si>
  <si>
    <t>D0012879</t>
  </si>
  <si>
    <t>D0012927</t>
  </si>
  <si>
    <t>D0012928</t>
  </si>
  <si>
    <t>D0012929</t>
  </si>
  <si>
    <t>D0012941</t>
  </si>
  <si>
    <t>D0012942</t>
  </si>
  <si>
    <t>D0000262</t>
  </si>
  <si>
    <t>D0000294</t>
  </si>
  <si>
    <t>D0000302</t>
  </si>
  <si>
    <t>D0000346</t>
  </si>
  <si>
    <t>D0000363</t>
  </si>
  <si>
    <t>D0001881</t>
  </si>
  <si>
    <t>D0002622</t>
  </si>
  <si>
    <t>D0004388</t>
  </si>
  <si>
    <t>D0004392</t>
  </si>
  <si>
    <t>D0005171</t>
  </si>
  <si>
    <t>D0005172</t>
  </si>
  <si>
    <t>D0008930</t>
  </si>
  <si>
    <t>WJ168 U7515 2010</t>
  </si>
  <si>
    <t>WP155 P8578 2011</t>
  </si>
  <si>
    <t>WP454 N532 2011</t>
  </si>
  <si>
    <t>WQ210.5 F4192 2010</t>
  </si>
  <si>
    <t>WJ709 J549 2011</t>
  </si>
  <si>
    <t>WQ208 M2937 2010</t>
  </si>
  <si>
    <t>WC140 S5189 2012</t>
  </si>
  <si>
    <t>WQ208 P9238 2012</t>
  </si>
  <si>
    <t>WP17 B1862 2008</t>
  </si>
  <si>
    <t>WP141 S617 2010</t>
  </si>
  <si>
    <t>WP440 H9985 2009</t>
  </si>
  <si>
    <t>WP660 V126 2012</t>
  </si>
  <si>
    <t>WQ209 F419 2012</t>
  </si>
  <si>
    <t>WA39 M668 2013</t>
  </si>
  <si>
    <t>WP660 T2721 2008 c.2</t>
  </si>
  <si>
    <t>WQ100 W7283 2010</t>
  </si>
  <si>
    <t>WP390 E5664 2010</t>
  </si>
  <si>
    <t>WP140 M571 2010</t>
  </si>
  <si>
    <t>WJ146 P393 2008</t>
  </si>
  <si>
    <t>WL140 P393 2010</t>
  </si>
  <si>
    <t>WP610 F329 2009</t>
  </si>
  <si>
    <t>WP300 F1967 2010</t>
  </si>
  <si>
    <t>QY25 P8954 2010</t>
  </si>
  <si>
    <t>WP505 R42598 2010</t>
  </si>
  <si>
    <t>WQ240 P967 2010</t>
  </si>
  <si>
    <t>WP100 B487 2012</t>
  </si>
  <si>
    <t>WP145 D611 2012</t>
  </si>
  <si>
    <t>WQ17 D726 2012</t>
  </si>
  <si>
    <t>WQ240 Q35 2012</t>
  </si>
  <si>
    <t>WQ240 S563 2011</t>
  </si>
  <si>
    <t>WQ100 O165 2012</t>
  </si>
  <si>
    <t>WP505 S749 2011</t>
  </si>
  <si>
    <t>418.995 863 2011</t>
  </si>
  <si>
    <t>417.21 8655 2011</t>
  </si>
  <si>
    <t>WQ240 R4246 2006</t>
  </si>
  <si>
    <t>WP145 A8815 2009</t>
  </si>
  <si>
    <t>WP17 B1862-2 2011</t>
  </si>
  <si>
    <t>WQ18.2 H6691 2011</t>
  </si>
  <si>
    <t>WQ39 W7251 2013</t>
  </si>
  <si>
    <t>WH310 H4893 2011</t>
  </si>
  <si>
    <t>WP155 P8578 2011 C.2</t>
  </si>
  <si>
    <t>WQ212 P6977 2011</t>
  </si>
  <si>
    <t>417.26 8644 2013</t>
  </si>
  <si>
    <t>WP660 V126 2012 C.2</t>
  </si>
  <si>
    <t>WY157.3 D2532 2012</t>
  </si>
  <si>
    <t>WQ252 O147 2010</t>
  </si>
  <si>
    <t>WQ17 H248 2010</t>
  </si>
  <si>
    <t>WY157 H6373 2013</t>
  </si>
  <si>
    <t>WS39 H164 2012</t>
  </si>
  <si>
    <t>WD210 M4259 2012</t>
  </si>
  <si>
    <t>WQ150 L882 2010</t>
  </si>
  <si>
    <t>WQ210 G955 2012</t>
  </si>
  <si>
    <t>WC 600 C544 2013</t>
  </si>
  <si>
    <t>WP145 L574 2011</t>
  </si>
  <si>
    <t>WQ100 W7283 2014</t>
  </si>
  <si>
    <t>WQ39 M6489 2013</t>
  </si>
  <si>
    <t>WQ210.5 S5313 2013</t>
  </si>
  <si>
    <t>WQ209 J428 2012</t>
  </si>
  <si>
    <t>WQ209 J428 2011</t>
  </si>
  <si>
    <t>WQ209 J428-2 2012</t>
  </si>
  <si>
    <t xml:space="preserve">Blumgart, L. H </t>
  </si>
  <si>
    <t>Campbell, Meredith F.</t>
  </si>
  <si>
    <t>Bassett, Lawrence W.</t>
  </si>
  <si>
    <t>D0012702</t>
  </si>
  <si>
    <t>Sabiston textbook of surgery : the biological basis of modern surgical practice</t>
  </si>
  <si>
    <t>WO100 T3552 2012</t>
  </si>
  <si>
    <t>D0012851</t>
  </si>
  <si>
    <t>WP910 B8287 2011</t>
  </si>
  <si>
    <t>D0012852</t>
  </si>
  <si>
    <t>WP870 B8287 2011</t>
  </si>
  <si>
    <t>D0012853</t>
  </si>
  <si>
    <t>Fischer, Josef E.,</t>
  </si>
  <si>
    <t>WI650 C7191 2012</t>
  </si>
  <si>
    <t>D0012858</t>
  </si>
  <si>
    <t xml:space="preserve">Tot, Tibor </t>
  </si>
  <si>
    <t>WP870 B8286 2011</t>
  </si>
  <si>
    <t>D0012922</t>
  </si>
  <si>
    <t xml:space="preserve">Ahuja, Anil T </t>
  </si>
  <si>
    <t>WK200 U476 2012</t>
  </si>
  <si>
    <t>D0012923</t>
  </si>
  <si>
    <t>Video atlas : liver, biliary &amp; pancreatic surgery</t>
  </si>
  <si>
    <t>WI770 B6588 2011</t>
  </si>
  <si>
    <t>D0012924</t>
  </si>
  <si>
    <t xml:space="preserve">Kuerer, Henry Mark </t>
  </si>
  <si>
    <t>WP870 K96 2010</t>
  </si>
  <si>
    <t>D0012926</t>
  </si>
  <si>
    <t>WO100 T3552 2012 C.2</t>
  </si>
  <si>
    <t>WH310 Q15 2013</t>
  </si>
  <si>
    <t>D0004405</t>
  </si>
  <si>
    <t>415.29 8572 2002</t>
  </si>
  <si>
    <t>D0012750</t>
  </si>
  <si>
    <t>415.205 8383 2012</t>
  </si>
  <si>
    <t>D0005166</t>
  </si>
  <si>
    <t>415.2024 8983-2 2011</t>
  </si>
  <si>
    <t>D0012745</t>
  </si>
  <si>
    <t>415.12 8444 2012</t>
  </si>
  <si>
    <t>D0013917</t>
  </si>
  <si>
    <t>WT104 A267 2014</t>
  </si>
  <si>
    <t>D0007362</t>
  </si>
  <si>
    <t xml:space="preserve">Fritsma, George A </t>
  </si>
  <si>
    <t>WH120 H487 2012</t>
  </si>
  <si>
    <t>D0011812</t>
  </si>
  <si>
    <t xml:space="preserve">SwerdlowSteven H </t>
  </si>
  <si>
    <t>WH525 W628 2008</t>
  </si>
  <si>
    <t>D0012726</t>
  </si>
  <si>
    <t>397 872 2008</t>
  </si>
  <si>
    <t>D0012719</t>
  </si>
  <si>
    <t>415.1 8763 2012</t>
  </si>
  <si>
    <t>D0007791</t>
  </si>
  <si>
    <t xml:space="preserve">Rodak, Bernadette F </t>
  </si>
  <si>
    <t>WH11 R685 2013</t>
  </si>
  <si>
    <t>D0012720</t>
  </si>
  <si>
    <t>415.6 8483 2010</t>
  </si>
  <si>
    <t>D0011787</t>
  </si>
  <si>
    <t xml:space="preserve">Coppard, Brenda M. </t>
  </si>
  <si>
    <t>WE26 C785 2008</t>
  </si>
  <si>
    <t>D0013915</t>
  </si>
  <si>
    <t>Keough, Jeremy L.</t>
  </si>
  <si>
    <t>WB555 K379 2012</t>
  </si>
  <si>
    <t>D0010593</t>
  </si>
  <si>
    <t xml:space="preserve">Piper, Martha C </t>
  </si>
  <si>
    <t>WE103 P6654 1994</t>
  </si>
  <si>
    <t>D0012934</t>
  </si>
  <si>
    <t>WW103 S562 2012</t>
  </si>
  <si>
    <t>D0012933</t>
  </si>
  <si>
    <t>WS368 O15 2010</t>
  </si>
  <si>
    <t>D0013972</t>
  </si>
  <si>
    <t>Radomski, Mary Vining,</t>
  </si>
  <si>
    <t>WB555 O157 2014</t>
  </si>
  <si>
    <t>D0012704</t>
  </si>
  <si>
    <t>WB555 P3711 2006</t>
  </si>
  <si>
    <t>D0012886</t>
  </si>
  <si>
    <t xml:space="preserve">Cipriano, Joseph J </t>
  </si>
  <si>
    <t>WE17 C577 2010</t>
  </si>
  <si>
    <t>D0012693</t>
  </si>
  <si>
    <t xml:space="preserve">Miller, Lucy J </t>
  </si>
  <si>
    <t>WS368 M648 2006</t>
  </si>
  <si>
    <t>D0013975</t>
  </si>
  <si>
    <t xml:space="preserve">Lindsay, Leslie A </t>
  </si>
  <si>
    <t>WL340 L7489 2012</t>
  </si>
  <si>
    <t>D0013977</t>
  </si>
  <si>
    <t xml:space="preserve">Ittleman, Mark A </t>
  </si>
  <si>
    <t>WL340 I91 2013</t>
  </si>
  <si>
    <t>D0012854</t>
  </si>
  <si>
    <t xml:space="preserve">Umphred, Darcy Ann </t>
  </si>
  <si>
    <t>WL140 U52 2012</t>
  </si>
  <si>
    <t>D0013854</t>
  </si>
  <si>
    <t>415.988 865 2013</t>
  </si>
  <si>
    <t>D0012721</t>
  </si>
  <si>
    <t>415.9 8455 2010 v.1</t>
  </si>
  <si>
    <t>D0012747</t>
  </si>
  <si>
    <t>418.93 8467 2009</t>
  </si>
  <si>
    <t>D0013857</t>
  </si>
  <si>
    <t>429.5 8446 2014</t>
  </si>
  <si>
    <t>D0013859</t>
  </si>
  <si>
    <t>416.616 8346 2014</t>
  </si>
  <si>
    <t>D0013978</t>
  </si>
  <si>
    <t>416.867 8453 2013</t>
  </si>
  <si>
    <t>D0013853</t>
  </si>
  <si>
    <t>529.5 883 2013</t>
  </si>
  <si>
    <t>D0013855</t>
  </si>
  <si>
    <t>417.9026 836 2013</t>
  </si>
  <si>
    <t>D0013506</t>
  </si>
  <si>
    <t>Chodzko-Zajko, Wojtek J.</t>
  </si>
  <si>
    <t>QT255 A187-2 2014</t>
  </si>
  <si>
    <t>D0013548</t>
  </si>
  <si>
    <t>Ratamess, Nicholas A.</t>
  </si>
  <si>
    <t>QT255 A187-3 2012</t>
  </si>
  <si>
    <t>D0012935</t>
  </si>
  <si>
    <t>ACSMs health-related physical fitness assessment manual</t>
  </si>
  <si>
    <t>QT255 A187 2010</t>
  </si>
  <si>
    <t xml:space="preserve">Gillen, Glen </t>
  </si>
  <si>
    <t>D0013549</t>
  </si>
  <si>
    <t>Katch, Victor L.</t>
  </si>
  <si>
    <t>QT260 K1954 2011</t>
  </si>
  <si>
    <t>D0013505</t>
  </si>
  <si>
    <t>Guccione, Andrew A.</t>
  </si>
  <si>
    <t>D0013547</t>
  </si>
  <si>
    <t>D0014086</t>
  </si>
  <si>
    <t>410.29 8733 2013</t>
  </si>
  <si>
    <t>D0014014</t>
  </si>
  <si>
    <t>216.9 8845 2013</t>
  </si>
  <si>
    <t>D0014015</t>
  </si>
  <si>
    <t>176.54 887 2012</t>
  </si>
  <si>
    <t>D0014016</t>
  </si>
  <si>
    <t>415.985 8365 2014</t>
  </si>
  <si>
    <t>D0014073</t>
  </si>
  <si>
    <t>529.67 8746 2014</t>
  </si>
  <si>
    <t>D0014074</t>
  </si>
  <si>
    <t>523.16 8726 2012</t>
  </si>
  <si>
    <t>428.85 8577 2012</t>
  </si>
  <si>
    <t>523.16 8758 2010</t>
  </si>
  <si>
    <t>D0014235</t>
  </si>
  <si>
    <t>Gelfand, Stanley A.,</t>
  </si>
  <si>
    <t>WV270 G316 2009</t>
  </si>
  <si>
    <t>D0014236</t>
  </si>
  <si>
    <t>Stach, Brad A.</t>
  </si>
  <si>
    <t>WV270 S7756 2010</t>
  </si>
  <si>
    <t>D0014237</t>
  </si>
  <si>
    <t>Yost, William A.</t>
  </si>
  <si>
    <t>WV270 Y659 2013</t>
  </si>
  <si>
    <t>D0014238</t>
  </si>
  <si>
    <t>Hamill, Teri,</t>
  </si>
  <si>
    <t>WV272 H1271 2013</t>
  </si>
  <si>
    <t>D0014239</t>
  </si>
  <si>
    <t>Jacobson, Gary P.,</t>
  </si>
  <si>
    <t>WV255 B1715 2016</t>
  </si>
  <si>
    <t>D0014247</t>
  </si>
  <si>
    <t>Al-Kandari, Ahmed M.</t>
  </si>
  <si>
    <t>D0014248</t>
  </si>
  <si>
    <t>Sun, Ying Hao,</t>
  </si>
  <si>
    <t>D0014249</t>
  </si>
  <si>
    <t>Stolzenburg, J. -U.</t>
  </si>
  <si>
    <t>D0014250</t>
  </si>
  <si>
    <t>Best, Sara L.</t>
  </si>
  <si>
    <t>WJ168 D5696 2011</t>
  </si>
  <si>
    <t>WJ18 T7683 2012</t>
  </si>
  <si>
    <t>WJ17 L299 2011</t>
  </si>
  <si>
    <t>WJ168 M6652 2015</t>
  </si>
  <si>
    <t>D0014257</t>
  </si>
  <si>
    <t>415.59 8439 2014</t>
  </si>
  <si>
    <t>D0014258</t>
  </si>
  <si>
    <t>410.4 8755 2014</t>
  </si>
  <si>
    <t>D0014259</t>
  </si>
  <si>
    <t>415.12 8446 2015</t>
  </si>
  <si>
    <t>D0014260</t>
  </si>
  <si>
    <t>415.6682 8655 2014</t>
  </si>
  <si>
    <t>D0014261</t>
  </si>
  <si>
    <t>411.3 8767:2 2014</t>
  </si>
  <si>
    <t>D0014088</t>
  </si>
  <si>
    <t>411.3 8765 2013 C.2</t>
  </si>
  <si>
    <t>D0013993</t>
  </si>
  <si>
    <t>Guder, Walter G.</t>
  </si>
  <si>
    <t>QY25 D5364 2009</t>
  </si>
  <si>
    <t>D0013994</t>
  </si>
  <si>
    <t>Rodgers, George M.</t>
  </si>
  <si>
    <t>WH18.2 R6915 2013</t>
  </si>
  <si>
    <t>D0013996</t>
  </si>
  <si>
    <t>Westgard, James O.,</t>
  </si>
  <si>
    <t>QY25 W528 2010</t>
  </si>
  <si>
    <t>D0013997</t>
  </si>
  <si>
    <t>Guy, William A.</t>
  </si>
  <si>
    <t>W700 G986 2013</t>
  </si>
  <si>
    <t>D0013992</t>
  </si>
  <si>
    <t xml:space="preserve">Field, Andy P </t>
  </si>
  <si>
    <t>HA32 F4531 2013</t>
  </si>
  <si>
    <t>D0014001</t>
  </si>
  <si>
    <t>Peacock, Janet.</t>
  </si>
  <si>
    <t>WA39 P356 2011</t>
  </si>
  <si>
    <t>D0014002</t>
  </si>
  <si>
    <t>Harris, Michael,</t>
  </si>
  <si>
    <t>WA950 H315 2014</t>
  </si>
  <si>
    <t>D0014003</t>
  </si>
  <si>
    <t>319.5 875 2014</t>
  </si>
  <si>
    <t>D0014004</t>
  </si>
  <si>
    <t>501.2 844 2013</t>
  </si>
  <si>
    <t>D0014077</t>
  </si>
  <si>
    <t>312.949O6 8663 2014</t>
  </si>
  <si>
    <t>D0014078</t>
  </si>
  <si>
    <t>312.949O6 8467 2011</t>
  </si>
  <si>
    <t>D0004589</t>
  </si>
  <si>
    <t>Nissenson, Allen R.</t>
  </si>
  <si>
    <t>415.8162 8742 2011</t>
  </si>
  <si>
    <t>D0004257</t>
  </si>
  <si>
    <t>410.4 8744 2012</t>
  </si>
  <si>
    <t>D0013196</t>
  </si>
  <si>
    <t>410.4 8742 2012 C.2</t>
  </si>
  <si>
    <t>D0013201</t>
  </si>
  <si>
    <t>410.4 8742 2012 C.7</t>
  </si>
  <si>
    <t>D0013204</t>
  </si>
  <si>
    <t>410.4 8742 2012 C.10</t>
  </si>
  <si>
    <t>D0013208</t>
  </si>
  <si>
    <t>410.4 8742 2012 C.14</t>
  </si>
  <si>
    <t>D0013930</t>
  </si>
  <si>
    <t>419.6 8666 2014</t>
  </si>
  <si>
    <t>D0004438</t>
  </si>
  <si>
    <t>Daugirdas, John T.</t>
  </si>
  <si>
    <t>415.81 8742 2012</t>
  </si>
  <si>
    <t>D0013938</t>
  </si>
  <si>
    <t>419.8234 8799 2012</t>
  </si>
  <si>
    <t>D0013157</t>
  </si>
  <si>
    <t>419.82 8447 2011</t>
  </si>
  <si>
    <t>D0012718</t>
  </si>
  <si>
    <t>419.6 8584 2011</t>
  </si>
  <si>
    <t>D0012744</t>
  </si>
  <si>
    <t>512.4 8854 2011</t>
  </si>
  <si>
    <t>D0012686</t>
  </si>
  <si>
    <t>Bates guide to physical examination and history taking</t>
  </si>
  <si>
    <t xml:space="preserve">Bickley, Lynn S </t>
  </si>
  <si>
    <t>WB205 B583 2009</t>
  </si>
  <si>
    <t>D0005164</t>
  </si>
  <si>
    <t xml:space="preserve">McPhee, Stephen J </t>
  </si>
  <si>
    <t>WB141 C936 2012</t>
  </si>
  <si>
    <t>D0006504</t>
  </si>
  <si>
    <t>544.8 8335 2011</t>
  </si>
  <si>
    <t>D0013931</t>
  </si>
  <si>
    <t>419.6 8666 2014 C.2</t>
  </si>
  <si>
    <t>D0012712</t>
  </si>
  <si>
    <t xml:space="preserve">Klingensmith, Mary E </t>
  </si>
  <si>
    <t>WO500 W317 2012</t>
  </si>
  <si>
    <t>D0003785</t>
  </si>
  <si>
    <t>419.821 8645 2009</t>
  </si>
  <si>
    <t>D0013834</t>
  </si>
  <si>
    <t>415.22 8736 2014 C.3</t>
  </si>
  <si>
    <t>D0003882</t>
  </si>
  <si>
    <t>419.6 8856 2011 V.1</t>
  </si>
  <si>
    <t>D0003885</t>
  </si>
  <si>
    <t>419.6 8856 2011 V.2</t>
  </si>
  <si>
    <t>D0012741</t>
  </si>
  <si>
    <t>419.85 8664 2011</t>
  </si>
  <si>
    <t>D0007198</t>
  </si>
  <si>
    <t>428.3 8467 2012</t>
  </si>
  <si>
    <t>D0012459</t>
  </si>
  <si>
    <t>416.34 8538 2012 c.2</t>
  </si>
  <si>
    <t>D0010877</t>
  </si>
  <si>
    <t>399.51026 8796 2010</t>
  </si>
  <si>
    <t>D0010984</t>
  </si>
  <si>
    <t>399.51026 8796 2010 c.2</t>
  </si>
  <si>
    <t>D0013156</t>
  </si>
  <si>
    <t>415.21026 8788 2002</t>
  </si>
  <si>
    <t>D0012743</t>
  </si>
  <si>
    <t>512.4 8767 2011</t>
  </si>
  <si>
    <t>D0012724</t>
  </si>
  <si>
    <t>415.96 8333 2009</t>
  </si>
  <si>
    <t>D0007187</t>
  </si>
  <si>
    <t>415.2026 845 2013</t>
  </si>
  <si>
    <t>D0013164</t>
  </si>
  <si>
    <t>410.41 8223 2009</t>
  </si>
  <si>
    <t>D0011089</t>
  </si>
  <si>
    <t>416.34 8538 2012</t>
  </si>
  <si>
    <t>D0001364</t>
  </si>
  <si>
    <t xml:space="preserve">Taketomo, Carol K </t>
  </si>
  <si>
    <t>WS366 T136 2011</t>
  </si>
  <si>
    <t xml:space="preserve">DiPiro, Joseph T </t>
  </si>
  <si>
    <t>D0005169</t>
  </si>
  <si>
    <t xml:space="preserve">Arcara, Kristin M </t>
  </si>
  <si>
    <t>WS29 H297 2012</t>
  </si>
  <si>
    <t>D0005170</t>
  </si>
  <si>
    <t>Drug information handbook for oncology : a complete guideto combination chemotherapy regimens</t>
  </si>
  <si>
    <t xml:space="preserve">Bragalone, Diedra L </t>
  </si>
  <si>
    <t>QZ267 D794 2012</t>
  </si>
  <si>
    <t>D0013221</t>
  </si>
  <si>
    <t>W825 S7612 2006</t>
  </si>
  <si>
    <t>D0011799</t>
  </si>
  <si>
    <t>Fletcher, Christopher D. M.</t>
  </si>
  <si>
    <t>QZ340 W628 2013</t>
  </si>
  <si>
    <t>D0011744</t>
  </si>
  <si>
    <t>Ali, Syed Z.</t>
  </si>
  <si>
    <t>WK270 B562 2010</t>
  </si>
  <si>
    <t>D0011803</t>
  </si>
  <si>
    <t xml:space="preserve">Lakhani, Sunil R </t>
  </si>
  <si>
    <t>WP870 W628 2012</t>
  </si>
  <si>
    <t>D0013862</t>
  </si>
  <si>
    <t>418.986 8365:2 2012</t>
  </si>
  <si>
    <t>D0013984</t>
  </si>
  <si>
    <t>177.2 853 2013</t>
  </si>
  <si>
    <t>D0013864</t>
  </si>
  <si>
    <t>418.989 8457 2013</t>
  </si>
  <si>
    <t>D0013985</t>
  </si>
  <si>
    <t>418.986 847 2013</t>
  </si>
  <si>
    <t>D0013865</t>
  </si>
  <si>
    <t>415.95 8375 2012</t>
  </si>
  <si>
    <t>D0013932</t>
  </si>
  <si>
    <t>Williamson Marianne</t>
  </si>
  <si>
    <t>415.599 8367 2011</t>
  </si>
  <si>
    <t>D0013987</t>
  </si>
  <si>
    <t>417.8 847 2014</t>
  </si>
  <si>
    <t>D0013934</t>
  </si>
  <si>
    <t>192.1 8456 2013</t>
  </si>
  <si>
    <t>D0013986</t>
  </si>
  <si>
    <t>177.2 853-2 2014</t>
  </si>
  <si>
    <t>D0013861</t>
  </si>
  <si>
    <t>415.95 842 2014</t>
  </si>
  <si>
    <t>D0013933</t>
  </si>
  <si>
    <t>176.32 838 2014</t>
  </si>
  <si>
    <t>D0013863</t>
  </si>
  <si>
    <t>176.54 838 2014</t>
  </si>
  <si>
    <t>D0013554</t>
  </si>
  <si>
    <t>Di Lorenzo, Marjorie Schaub,</t>
  </si>
  <si>
    <t>QY25 D5798 2010</t>
  </si>
  <si>
    <t>D0002101</t>
  </si>
  <si>
    <t>Campbell-Walsh urology</t>
  </si>
  <si>
    <t>WJ100 C192 2012 v.1</t>
  </si>
  <si>
    <t>D0002102</t>
  </si>
  <si>
    <t>WJ100 C192 2012 v.2</t>
  </si>
  <si>
    <t>D0002104</t>
  </si>
  <si>
    <t>WJ100 C192 2012 v.4</t>
  </si>
  <si>
    <t>D0012850</t>
  </si>
  <si>
    <t xml:space="preserve">Taneja, Samir S </t>
  </si>
  <si>
    <t>WJ168 C737 2010</t>
  </si>
  <si>
    <t>D0012883</t>
  </si>
  <si>
    <t>Hinman, Frank,</t>
  </si>
  <si>
    <t>WJ17 H6631 2012</t>
  </si>
  <si>
    <t>D0012884</t>
  </si>
  <si>
    <t>Hinmans atlas of urosurgical anatomy</t>
  </si>
  <si>
    <t xml:space="preserve">MacLennan, Gregory T </t>
  </si>
  <si>
    <t>WJ17 M1646 2012</t>
  </si>
  <si>
    <t>D0013503</t>
  </si>
  <si>
    <t xml:space="preserve">McAninch, Jack W </t>
  </si>
  <si>
    <t>WJ140 S6426 2013</t>
  </si>
  <si>
    <t>D0012880</t>
  </si>
  <si>
    <t xml:space="preserve">Smith, Arthur D </t>
  </si>
  <si>
    <t>WJ168 S664 2012 v.2</t>
  </si>
  <si>
    <t>D0012881</t>
  </si>
  <si>
    <t>WJ168 S664 2012 v.1</t>
  </si>
  <si>
    <t>D0012849</t>
  </si>
  <si>
    <t xml:space="preserve">Shaaban, Akram M </t>
  </si>
  <si>
    <t>WJ17 S524 2010</t>
  </si>
  <si>
    <t>D0002103</t>
  </si>
  <si>
    <t>WJ100 C192 2012 v.3</t>
  </si>
  <si>
    <t xml:space="preserve">Collin, J. R. O. </t>
  </si>
  <si>
    <t>WW39 C699 2006</t>
  </si>
  <si>
    <t>D0012707</t>
  </si>
  <si>
    <t>Adlers physiology of the eye</t>
  </si>
  <si>
    <t>Adler, Francis Heed,</t>
  </si>
  <si>
    <t>WW103 A2375 2011</t>
  </si>
  <si>
    <t>D0011383</t>
  </si>
  <si>
    <t xml:space="preserve">Benjamin, Larry. </t>
  </si>
  <si>
    <t>WW260 C3578 2007 c.2</t>
  </si>
  <si>
    <t>D0012713</t>
  </si>
  <si>
    <t xml:space="preserve">Kanski, Jack J </t>
  </si>
  <si>
    <t>WW18.2 K16 2007</t>
  </si>
  <si>
    <t>D0012710</t>
  </si>
  <si>
    <t>Elkington, A. R.,</t>
  </si>
  <si>
    <t>WW300 E43 1999</t>
  </si>
  <si>
    <t>D0003365</t>
  </si>
  <si>
    <t xml:space="preserve">Holland, Edward J </t>
  </si>
  <si>
    <t>WW220 C8126 2011 v.1</t>
  </si>
  <si>
    <t>D0000439</t>
  </si>
  <si>
    <t xml:space="preserve">Wu, Gloria </t>
  </si>
  <si>
    <t>WK835 W959 2010</t>
  </si>
  <si>
    <t>D0000334</t>
  </si>
  <si>
    <t xml:space="preserve">Garcia, Julian Pancho S </t>
  </si>
  <si>
    <t>WW17 G216 2010</t>
  </si>
  <si>
    <t>D0002626</t>
  </si>
  <si>
    <t xml:space="preserve">Forrester, John V </t>
  </si>
  <si>
    <t>WW270 F9895 2009</t>
  </si>
  <si>
    <t>D0000336</t>
  </si>
  <si>
    <t xml:space="preserve">Kline, Lanning B </t>
  </si>
  <si>
    <t>WW39 K65 2008</t>
  </si>
  <si>
    <t>D0012939</t>
  </si>
  <si>
    <t>Long, John A.</t>
  </si>
  <si>
    <t>WW168 L848 2009</t>
  </si>
  <si>
    <t>D0002013</t>
  </si>
  <si>
    <t xml:space="preserve">Bhavsar, Abdhish R </t>
  </si>
  <si>
    <t>WW270 R4339 2009</t>
  </si>
  <si>
    <t>D0000352</t>
  </si>
  <si>
    <t xml:space="preserve">Arevalo, J. Fernando </t>
  </si>
  <si>
    <t>WW270 R4384 2009</t>
  </si>
  <si>
    <t>D0012701</t>
  </si>
  <si>
    <t>Shields textbook of glaucoma</t>
  </si>
  <si>
    <t xml:space="preserve">Allingham, R. Rand </t>
  </si>
  <si>
    <t>WW290 S5552 2011</t>
  </si>
  <si>
    <t>D0012736</t>
  </si>
  <si>
    <t xml:space="preserve">Wong, Tien Yin </t>
  </si>
  <si>
    <t>WW18.2 W87296 2011</t>
  </si>
  <si>
    <t>D0009585</t>
  </si>
  <si>
    <t>Yannuzzi, Lawrence A.,</t>
  </si>
  <si>
    <t>WW17 Y24 2010</t>
  </si>
  <si>
    <t>D0000216</t>
  </si>
  <si>
    <t xml:space="preserve">Charles, Steve </t>
  </si>
  <si>
    <t>WW250 C477 2011</t>
  </si>
  <si>
    <t>D0012737</t>
  </si>
  <si>
    <t xml:space="preserve">Snell, Richard S. </t>
  </si>
  <si>
    <t>WW101 S671 1998</t>
  </si>
  <si>
    <t>D0012978</t>
  </si>
  <si>
    <t>WW260 C3578 2007</t>
  </si>
  <si>
    <t>D0002128</t>
  </si>
  <si>
    <t>WW140 K16 2011</t>
  </si>
  <si>
    <t>D0012734</t>
  </si>
  <si>
    <t>Emergency neuroradiology</t>
  </si>
  <si>
    <t>Scarabino, T.; Salvolini, U.; Jinkins, J. Randy</t>
  </si>
  <si>
    <t>WL141 E535 2010</t>
  </si>
  <si>
    <t>D0012738</t>
  </si>
  <si>
    <t xml:space="preserve">Borden, Neil M </t>
  </si>
  <si>
    <t>WL141 B728 2011</t>
  </si>
  <si>
    <t>D0012698</t>
  </si>
  <si>
    <t xml:space="preserve">Stapczynski, J. Stephan </t>
  </si>
  <si>
    <t>WB105 T593 2011</t>
  </si>
  <si>
    <t>D0012694</t>
  </si>
  <si>
    <t>Tintinallis emergency medicine manual.</t>
  </si>
  <si>
    <t>Cline, David,</t>
  </si>
  <si>
    <t>WB105 T593 2012</t>
  </si>
  <si>
    <t>D0013686</t>
  </si>
  <si>
    <t>419.53 8736 2010</t>
  </si>
  <si>
    <t>D0013685</t>
  </si>
  <si>
    <t>419.2 8763 2011</t>
  </si>
  <si>
    <t>D0013684</t>
  </si>
  <si>
    <t>419.5 8464 2012 C.2</t>
  </si>
  <si>
    <t>D0013921</t>
  </si>
  <si>
    <t>Weil, Andrew</t>
  </si>
  <si>
    <t>RA776.5 W4221 2007</t>
  </si>
  <si>
    <t>D0013920</t>
  </si>
  <si>
    <t xml:space="preserve">Seligman, Martin E. P </t>
  </si>
  <si>
    <t>BF204.6 S4657 2013</t>
  </si>
  <si>
    <t>D0013961</t>
  </si>
  <si>
    <t>WB890 F9814 2015</t>
  </si>
  <si>
    <t>D0013962</t>
  </si>
  <si>
    <t>Modern nutrition in health and disease.</t>
  </si>
  <si>
    <t>Ross, A. Catharine.</t>
  </si>
  <si>
    <t>QU145 M6895 2014</t>
  </si>
  <si>
    <t>D0013919</t>
  </si>
  <si>
    <t>Spontaneous happiness: a new path to emotional well-being/</t>
  </si>
  <si>
    <t xml:space="preserve">Weil, Andrew </t>
  </si>
  <si>
    <t>WM101 W4221 2011</t>
  </si>
  <si>
    <t>D0013963</t>
  </si>
  <si>
    <t xml:space="preserve">Johnson, Rebecca L </t>
  </si>
  <si>
    <t>QV770 N27754 2012</t>
  </si>
  <si>
    <t>D0013141</t>
  </si>
  <si>
    <t>Campbells operative orthopaedics.</t>
  </si>
  <si>
    <t>Canale, S. T.</t>
  </si>
  <si>
    <t>WE168 C1921 2013 V.1</t>
  </si>
  <si>
    <t>D0013142</t>
  </si>
  <si>
    <t>WE168 C1921 2013 V.2</t>
  </si>
  <si>
    <t>D0013143</t>
  </si>
  <si>
    <t>WE168 C1921 2013 V.3</t>
  </si>
  <si>
    <t>D0013144</t>
  </si>
  <si>
    <t>WE168 C1921 2013 V.4</t>
  </si>
  <si>
    <t>D0014253</t>
  </si>
  <si>
    <t>D0014254</t>
  </si>
  <si>
    <t>D0014256</t>
  </si>
  <si>
    <t>Kacmarek, Robert M.</t>
  </si>
  <si>
    <t>419.821026 8536 2012</t>
  </si>
  <si>
    <t>415.414 837 2014</t>
  </si>
  <si>
    <t>WF145 E28 2013</t>
  </si>
  <si>
    <t>2015-07-20</t>
  </si>
  <si>
    <t>D0014081</t>
  </si>
  <si>
    <t>D0014082</t>
  </si>
  <si>
    <t>D0014083</t>
  </si>
  <si>
    <t>D0014084</t>
  </si>
  <si>
    <t>D0014085</t>
  </si>
  <si>
    <t xml:space="preserve">Marino, Paul L </t>
  </si>
  <si>
    <t>Godara, Hemant.</t>
  </si>
  <si>
    <t>WG210 B825 2015 V.1</t>
  </si>
  <si>
    <t>WG210 B825 2015 V.2</t>
  </si>
  <si>
    <t>WF18.2 G6535 2015</t>
  </si>
  <si>
    <t>WX218 M3395 2014</t>
  </si>
  <si>
    <t>WB39 W319 2014</t>
  </si>
  <si>
    <t>2015-06-04</t>
  </si>
  <si>
    <t>D0008656</t>
  </si>
  <si>
    <t xml:space="preserve">Shackett, Pete </t>
  </si>
  <si>
    <t>WN39 S524 2009</t>
  </si>
  <si>
    <t>D0013582</t>
  </si>
  <si>
    <t>Smith, Blaine T.</t>
  </si>
  <si>
    <t>WN440 N9643 2010</t>
  </si>
  <si>
    <t>D0013970</t>
  </si>
  <si>
    <t>Treves, S. T.</t>
  </si>
  <si>
    <t>WN440 P3716 2014</t>
  </si>
  <si>
    <t>D0013968</t>
  </si>
  <si>
    <t>Dierckx, Rudi A. J. O.,</t>
  </si>
  <si>
    <t>WM141 D563 2014</t>
  </si>
  <si>
    <t>D0013219</t>
  </si>
  <si>
    <t xml:space="preserve">Zhuang, Hongming </t>
  </si>
  <si>
    <t>QZ200 P477 2012</t>
  </si>
  <si>
    <t>D0013541</t>
  </si>
  <si>
    <t>Schober, Otmar.</t>
  </si>
  <si>
    <t>WN 206 S363 2010</t>
  </si>
  <si>
    <t>D0013581</t>
  </si>
  <si>
    <t>Jones, David Wyn,</t>
  </si>
  <si>
    <t>WN206 P8957 2013</t>
  </si>
  <si>
    <t>D0013539</t>
  </si>
  <si>
    <t>Abreu, Sue H.</t>
  </si>
  <si>
    <t>WE17 S464 1992</t>
  </si>
  <si>
    <t>D0013218</t>
  </si>
  <si>
    <t>Gerbaudo, Victor H.</t>
  </si>
  <si>
    <t>QZ241 C3371 2012</t>
  </si>
  <si>
    <t>D0013220</t>
  </si>
  <si>
    <t>Fanti, Stefano.</t>
  </si>
  <si>
    <t>WN17 F216 2010</t>
  </si>
  <si>
    <t>D0012691</t>
  </si>
  <si>
    <t>WN445 M595 2012</t>
  </si>
  <si>
    <t>Goodman, Lawrence R.</t>
  </si>
  <si>
    <t>D0012727</t>
  </si>
  <si>
    <t>PET and PET/CT : a clinical guide</t>
  </si>
  <si>
    <t>WN206 P4765 2009</t>
  </si>
  <si>
    <t>D0000191</t>
  </si>
  <si>
    <t>ScottSue,</t>
  </si>
  <si>
    <t>QT255 S429 2008</t>
  </si>
  <si>
    <t>D0012856</t>
  </si>
  <si>
    <t>Ainsworth, Elizabeth,</t>
  </si>
  <si>
    <t>WA795 A297 2011</t>
  </si>
  <si>
    <t>D0012855</t>
  </si>
  <si>
    <t>WE500 M9963 2009</t>
  </si>
  <si>
    <t>D0013976</t>
  </si>
  <si>
    <t>Rhoades, Ellen A.</t>
  </si>
  <si>
    <t>WV276 A9129 2010</t>
  </si>
  <si>
    <t>D0005168</t>
  </si>
  <si>
    <t>WE830 F9813 2007</t>
  </si>
  <si>
    <t>D0012699</t>
  </si>
  <si>
    <t xml:space="preserve">Donohoe, Kevin J </t>
  </si>
  <si>
    <t>WN17 C3371 2011</t>
  </si>
  <si>
    <t>Egans fundamentals of respiratory care.</t>
  </si>
  <si>
    <t>D0012758</t>
  </si>
  <si>
    <t>178.8 8357 2010</t>
  </si>
  <si>
    <t>D0013654</t>
  </si>
  <si>
    <t>QY17 C7194 2010</t>
  </si>
  <si>
    <t>D0013584</t>
  </si>
  <si>
    <t>Scungio, Dan.</t>
  </si>
  <si>
    <t>QY23 S4375 2014</t>
  </si>
  <si>
    <t>D0013509</t>
  </si>
  <si>
    <t>Coleman, William B.</t>
  </si>
  <si>
    <t>QY4 E78 2010</t>
  </si>
  <si>
    <t>D0012688</t>
  </si>
  <si>
    <t>Hoffman, Ronald</t>
  </si>
  <si>
    <t>WH120 H487 2009</t>
  </si>
  <si>
    <t>D0012885</t>
  </si>
  <si>
    <t>Henrys clinical diagnosis and management by laboratory methods</t>
  </si>
  <si>
    <t>QY25 H521 2011</t>
  </si>
  <si>
    <t>D0013553</t>
  </si>
  <si>
    <t>Kinkus, Candis A.</t>
  </si>
  <si>
    <t>QY23 K556 2012</t>
  </si>
  <si>
    <t>D0013967</t>
  </si>
  <si>
    <t>Linné &amp; Ringsruds clinical laboratory science : the basics and routine techniques.</t>
  </si>
  <si>
    <t>Turgeon, Mary Louise.</t>
  </si>
  <si>
    <t>QY25 T936 2012</t>
  </si>
  <si>
    <t>D0013965</t>
  </si>
  <si>
    <t>Harr, Robert R.</t>
  </si>
  <si>
    <t>QY18.2 H2961 2013</t>
  </si>
  <si>
    <t>D0013552</t>
  </si>
  <si>
    <t>Wu, Wei,</t>
  </si>
  <si>
    <t>QZ202 M6266 2011</t>
  </si>
  <si>
    <t>D0013551</t>
  </si>
  <si>
    <t>Patrinos, George P.</t>
  </si>
  <si>
    <t>QZ52 M718 2010</t>
  </si>
  <si>
    <t>Garza, Diana.</t>
  </si>
  <si>
    <t>D0013966</t>
  </si>
  <si>
    <t>QY25 G245 2013</t>
  </si>
  <si>
    <t>D0013507</t>
  </si>
  <si>
    <t>Tan, Dongfeng.</t>
  </si>
  <si>
    <t>QZ241 P957 2013</t>
  </si>
  <si>
    <t>D0013508</t>
  </si>
  <si>
    <t>Matthews, David J.</t>
  </si>
  <si>
    <t>QZ 267 M4387 2010</t>
  </si>
  <si>
    <t>D0013511</t>
  </si>
  <si>
    <t>Burtis, Carl A.</t>
  </si>
  <si>
    <t>QY90 T5643 2012</t>
  </si>
  <si>
    <t>D0013964</t>
  </si>
  <si>
    <t>Strasinger, Susan King,</t>
  </si>
  <si>
    <t>QY185 S8978 2012</t>
  </si>
  <si>
    <t>D0012692</t>
  </si>
  <si>
    <t>361.5 8545 2007</t>
  </si>
  <si>
    <t>D0012749</t>
  </si>
  <si>
    <t>415.652 8376-3 2010</t>
  </si>
  <si>
    <t>D0013916</t>
  </si>
  <si>
    <t>QY25 A172 2013</t>
  </si>
  <si>
    <t>D0000180</t>
  </si>
  <si>
    <t xml:space="preserve">Hoffbrand, A. V </t>
  </si>
  <si>
    <t>WH17 H698 2010</t>
  </si>
  <si>
    <t>D0013216</t>
  </si>
  <si>
    <t>Young, Donald S.</t>
  </si>
  <si>
    <t>QY39 E276 2007</t>
  </si>
  <si>
    <t>D0005165</t>
  </si>
  <si>
    <t>Ortolani, Claudio,</t>
  </si>
  <si>
    <t>WH525 O78 2011</t>
  </si>
  <si>
    <t>D0013217</t>
  </si>
  <si>
    <t>Viroj Wiwanitkit.</t>
  </si>
  <si>
    <t>QY25 V819 2009</t>
  </si>
  <si>
    <t>D0009096</t>
  </si>
  <si>
    <t>QY25 F981 2007</t>
  </si>
  <si>
    <t>D0013515</t>
  </si>
  <si>
    <t>Mundt, Lillian A.</t>
  </si>
  <si>
    <t>QY185 M965 2011</t>
  </si>
  <si>
    <t>D0013918</t>
  </si>
  <si>
    <t>QZ266 H23659 2013</t>
  </si>
  <si>
    <t>D0013510</t>
  </si>
  <si>
    <t>Laposata, Michael.</t>
  </si>
  <si>
    <t>QY25 L12355 2010</t>
  </si>
  <si>
    <t>D0012733</t>
  </si>
  <si>
    <t>Larone,Davise Honig,</t>
  </si>
  <si>
    <t>QW25 L331 2011</t>
  </si>
  <si>
    <t>D0013550</t>
  </si>
  <si>
    <t>Kitchen, Steve</t>
  </si>
  <si>
    <t>D0012683</t>
  </si>
  <si>
    <t>415.414 8696 2011</t>
  </si>
  <si>
    <t>D0012550</t>
  </si>
  <si>
    <t xml:space="preserve">Foster, Corey </t>
  </si>
  <si>
    <t>WB39 W319 2010</t>
  </si>
  <si>
    <t>D0012689</t>
  </si>
  <si>
    <t>WB39 W319 2010 c.2</t>
  </si>
  <si>
    <t>D0012696</t>
  </si>
  <si>
    <t>Acute &amp; chronic wounds : current management concepts</t>
  </si>
  <si>
    <t>WY161 A189 2012</t>
  </si>
  <si>
    <t>D0010671</t>
  </si>
  <si>
    <t xml:space="preserve">Bryant, Ruth A </t>
  </si>
  <si>
    <t>WY161 A189 2006</t>
  </si>
  <si>
    <t>D0010672</t>
  </si>
  <si>
    <t>WY161 A189 2006 c.2</t>
  </si>
  <si>
    <t>D0012740</t>
  </si>
  <si>
    <t xml:space="preserve">Dains, Joyce E </t>
  </si>
  <si>
    <t>WB141.5 D133 2012</t>
  </si>
  <si>
    <t>D0012739</t>
  </si>
  <si>
    <t xml:space="preserve">Hamric, Ann B </t>
  </si>
  <si>
    <t>WY101 A2447 2009</t>
  </si>
  <si>
    <t>D0012684</t>
  </si>
  <si>
    <t>Uphold, Constance R.</t>
  </si>
  <si>
    <t>WY18.2 U67 2003</t>
  </si>
  <si>
    <t>D0012685</t>
  </si>
  <si>
    <t xml:space="preserve">Seidel, Henry M </t>
  </si>
  <si>
    <t>WB205 M894 2011</t>
  </si>
  <si>
    <t>D0009517</t>
  </si>
  <si>
    <t xml:space="preserve">Arcangelo, Virginia Poole </t>
  </si>
  <si>
    <t>WB330 P5366 2011</t>
  </si>
  <si>
    <t>D0012705</t>
  </si>
  <si>
    <t>Stuart, Gail Wiscarz,</t>
  </si>
  <si>
    <t>WY160 S9313 2009</t>
  </si>
  <si>
    <t>D0012711</t>
  </si>
  <si>
    <t>Friedman, H. Harold</t>
  </si>
  <si>
    <t>WB141 P962 2001</t>
  </si>
  <si>
    <t>D0000242</t>
  </si>
  <si>
    <t xml:space="preserve">Barker, Philip J </t>
  </si>
  <si>
    <t>WY160 P9714 2009</t>
  </si>
  <si>
    <t>D0013929</t>
  </si>
  <si>
    <t>512.4 8854 2013 C.2</t>
  </si>
  <si>
    <t>D0013983</t>
  </si>
  <si>
    <t>413.28 855 2011 C.2</t>
  </si>
  <si>
    <t>D0013830</t>
  </si>
  <si>
    <t>419.63 8777 2014</t>
  </si>
  <si>
    <t>D0013838</t>
  </si>
  <si>
    <t>419.81 8536 2013</t>
  </si>
  <si>
    <t>D0013839</t>
  </si>
  <si>
    <t>419.81 8536 2013 C.2</t>
  </si>
  <si>
    <t>D0011921</t>
  </si>
  <si>
    <t>419.824 8564 2008</t>
  </si>
  <si>
    <t>D0012312</t>
  </si>
  <si>
    <t>419.824 8564 2008 C.2</t>
  </si>
  <si>
    <t>D0012725</t>
  </si>
  <si>
    <t>419.824 8564 2008 C.3</t>
  </si>
  <si>
    <t>D0013835</t>
  </si>
  <si>
    <t>419.85 8664 2014</t>
  </si>
  <si>
    <t>D0013836</t>
  </si>
  <si>
    <t>419.85 8664 2014 C.2</t>
  </si>
  <si>
    <t>D0013837</t>
  </si>
  <si>
    <t>411.3 8765 2013</t>
  </si>
  <si>
    <t>D0013939</t>
  </si>
  <si>
    <t>419.8234 8799 2012 C.2</t>
  </si>
  <si>
    <t>D0013158</t>
  </si>
  <si>
    <t>D0013504</t>
  </si>
  <si>
    <t>Powsner, Rachel A.,</t>
  </si>
  <si>
    <t>WN440 P889 2013</t>
  </si>
  <si>
    <t>D0013583</t>
  </si>
  <si>
    <t>Medina, L. Santiago.</t>
  </si>
  <si>
    <t>WN180 E937 2011</t>
  </si>
  <si>
    <t>D0013971</t>
  </si>
  <si>
    <t xml:space="preserve">Delbeke, Dominique </t>
  </si>
  <si>
    <t>WN206 H992 2011</t>
  </si>
  <si>
    <t>D0013542</t>
  </si>
  <si>
    <t>Sabharawal, Nikant.</t>
  </si>
  <si>
    <t>WG39 S115 2008</t>
  </si>
  <si>
    <t>D0011763</t>
  </si>
  <si>
    <t>Appelbaum, Daniel,</t>
  </si>
  <si>
    <t>WN180 N9642 2011</t>
  </si>
  <si>
    <t>D0013140</t>
  </si>
  <si>
    <t>Ziessman, Harvey A.</t>
  </si>
  <si>
    <t>WN203 Z67 2014</t>
  </si>
  <si>
    <t>D0013540</t>
  </si>
  <si>
    <t>WN180 N9642 2011 C.2</t>
  </si>
  <si>
    <t>D0013969</t>
  </si>
  <si>
    <t>Prakash, Dibya,</t>
  </si>
  <si>
    <t>WN415 P8987 2014</t>
  </si>
  <si>
    <t>D0012687</t>
  </si>
  <si>
    <t xml:space="preserve">Ziessman, Harvey A </t>
  </si>
  <si>
    <t>WN18.2 Z67 2011</t>
  </si>
  <si>
    <t>D0004305</t>
  </si>
  <si>
    <t>Christian, Paul,</t>
  </si>
  <si>
    <t>WN25 N9681 2012</t>
  </si>
  <si>
    <t>D0013906</t>
  </si>
  <si>
    <t>Goldfarb, C. Richard.</t>
  </si>
  <si>
    <t>WN18.2 G6189 2012</t>
  </si>
  <si>
    <t>D0013145</t>
  </si>
  <si>
    <t>Ropper, Allan H.</t>
  </si>
  <si>
    <t>WL140 R785 2009</t>
  </si>
  <si>
    <t>D0013907</t>
  </si>
  <si>
    <t>Ropper, Allan H.,</t>
  </si>
  <si>
    <t>WL140 R785 2014</t>
  </si>
  <si>
    <t>D0013844</t>
  </si>
  <si>
    <t>Bradleys neurology in clinical practice.</t>
  </si>
  <si>
    <t>Daroff, Robert B.</t>
  </si>
  <si>
    <t>WL140 B8119 2012 V.1</t>
  </si>
  <si>
    <t>D0013845</t>
  </si>
  <si>
    <t>WL140 B8119 2012 V.2</t>
  </si>
  <si>
    <t>D0013846</t>
  </si>
  <si>
    <t>Brazis, Paul W.</t>
  </si>
  <si>
    <t>WL141 B8279 2011</t>
  </si>
  <si>
    <t>Merritts neurology.</t>
  </si>
  <si>
    <t>D0013909</t>
  </si>
  <si>
    <t>Mohr, J. P.</t>
  </si>
  <si>
    <t>WL355 S9213 2011</t>
  </si>
  <si>
    <t>D0013908</t>
  </si>
  <si>
    <t>Caplan, Louis R.</t>
  </si>
  <si>
    <t>WL355 S9214:2 2012</t>
  </si>
  <si>
    <t>D0013146</t>
  </si>
  <si>
    <t>Rowland, Lewis P.</t>
  </si>
  <si>
    <t>WL140 M572 2010</t>
  </si>
  <si>
    <t>D0012944</t>
  </si>
  <si>
    <t>448.845029 8325 2012</t>
  </si>
  <si>
    <t>D0013167</t>
  </si>
  <si>
    <t>312.91695 8674 2012</t>
  </si>
  <si>
    <t>D0013232</t>
  </si>
  <si>
    <t>312.97565 8443 2012</t>
  </si>
  <si>
    <t>D0013230</t>
  </si>
  <si>
    <t>Sadun, Erica</t>
  </si>
  <si>
    <t>312.97565 8436 2013</t>
  </si>
  <si>
    <t>D0012947</t>
  </si>
  <si>
    <t>312.949L6 8366-5 2010</t>
  </si>
  <si>
    <t>D0012946</t>
  </si>
  <si>
    <t>312.949L6 8366-4 2010 C.2</t>
  </si>
  <si>
    <t>D0012948</t>
  </si>
  <si>
    <t>312.949L6 8366-6 2011</t>
  </si>
  <si>
    <t>D0012949</t>
  </si>
  <si>
    <t>312.949L6 8366-7 2012</t>
  </si>
  <si>
    <t>D0013235</t>
  </si>
  <si>
    <t>312.954 8565 2012</t>
  </si>
  <si>
    <t>D0012945</t>
  </si>
  <si>
    <t>312.97565 8794 2012</t>
  </si>
  <si>
    <t>D0013237</t>
  </si>
  <si>
    <t>312.97565 8455 2013</t>
  </si>
  <si>
    <t>D0013231</t>
  </si>
  <si>
    <t>312.954 8476 2011</t>
  </si>
  <si>
    <t>D0013226</t>
  </si>
  <si>
    <t>448.845029 8363 2012</t>
  </si>
  <si>
    <t>D0013227</t>
  </si>
  <si>
    <t>312.949 8366 2013</t>
  </si>
  <si>
    <t>D0013165</t>
  </si>
  <si>
    <t>312.98 874 2010</t>
  </si>
  <si>
    <t>D0012943</t>
  </si>
  <si>
    <t>312.91695 8533 2011</t>
  </si>
  <si>
    <t>D0013229</t>
  </si>
  <si>
    <t>312.91653 8344-2 2013</t>
  </si>
  <si>
    <t>D0013236</t>
  </si>
  <si>
    <t>312.91695 8674-2 2012</t>
  </si>
  <si>
    <t>D0013166</t>
  </si>
  <si>
    <t>312.953 8663 2012</t>
  </si>
  <si>
    <t>D0013228</t>
  </si>
  <si>
    <t>312.91653 8344 2012</t>
  </si>
  <si>
    <t>D0013234</t>
  </si>
  <si>
    <t>312.932J36 8763 2013</t>
  </si>
  <si>
    <t>D0013233</t>
  </si>
  <si>
    <t>312.952 8366 2013</t>
  </si>
  <si>
    <t>D0013927</t>
  </si>
  <si>
    <t>413.028 8427 2014</t>
  </si>
  <si>
    <t>D0013849</t>
  </si>
  <si>
    <t xml:space="preserve">Glantz, Stanton A </t>
  </si>
  <si>
    <t>WA950 G545 2012</t>
  </si>
  <si>
    <t>D0013850</t>
  </si>
  <si>
    <t>512.4 8744 2014</t>
  </si>
  <si>
    <t>D0013852</t>
  </si>
  <si>
    <t>501.28 8854 2013</t>
  </si>
  <si>
    <t>D0013851</t>
  </si>
  <si>
    <t>511.7 824 2013</t>
  </si>
  <si>
    <t>D0013926</t>
  </si>
  <si>
    <t>501.2 8767:2 2012</t>
  </si>
  <si>
    <t>D0013928</t>
  </si>
  <si>
    <t>512.4 8496 2014</t>
  </si>
  <si>
    <t xml:space="preserve">Miller, Eric B </t>
  </si>
  <si>
    <t>WM450.5.M8 M6478 2011</t>
  </si>
  <si>
    <t>D0012708</t>
  </si>
  <si>
    <t xml:space="preserve">GrockeDenise Elizabeth </t>
  </si>
  <si>
    <t>WB550 G873 2007</t>
  </si>
  <si>
    <t>415.9983 8865 2010</t>
  </si>
  <si>
    <t>D0013159</t>
  </si>
  <si>
    <t>415.472 8665 2012</t>
  </si>
  <si>
    <t>D0013162</t>
  </si>
  <si>
    <t>415.9983 8676 2010</t>
  </si>
  <si>
    <t>D0013163</t>
  </si>
  <si>
    <t>415.9983 8496 2011</t>
  </si>
  <si>
    <t>D0013160</t>
  </si>
  <si>
    <t>411.77 8474 2013</t>
  </si>
  <si>
    <t xml:space="preserve">American Pharmacists Association </t>
  </si>
  <si>
    <t>QV39 D7945 2012</t>
  </si>
  <si>
    <t>Mehrholz, Jan.</t>
  </si>
  <si>
    <t>WL356 M4986 2012</t>
  </si>
  <si>
    <t>D0012887</t>
  </si>
  <si>
    <t>WB541 A237 2008</t>
  </si>
  <si>
    <t>D0013912</t>
  </si>
  <si>
    <t>WB543 M1295 2013</t>
  </si>
  <si>
    <t>D0012932</t>
  </si>
  <si>
    <t>WL355 S9214 2011</t>
  </si>
  <si>
    <t>D0013913</t>
  </si>
  <si>
    <t>Lane, Kenneth A.</t>
  </si>
  <si>
    <t>WW105 L2659 2012</t>
  </si>
  <si>
    <t>D0013520</t>
  </si>
  <si>
    <t>415.3 837 2012</t>
  </si>
  <si>
    <t>D0013980</t>
  </si>
  <si>
    <t>418.92 8447 2013</t>
  </si>
  <si>
    <t>D0013860</t>
  </si>
  <si>
    <t xml:space="preserve">Dole,Robin L. </t>
  </si>
  <si>
    <t>418.92 8557 2014</t>
  </si>
  <si>
    <t>D0012716</t>
  </si>
  <si>
    <t>418.9 8743 2010</t>
  </si>
  <si>
    <t>D0013856</t>
  </si>
  <si>
    <t>529.69 8476 2014</t>
  </si>
  <si>
    <t>D0013925</t>
  </si>
  <si>
    <t>416.867 8455 2014</t>
  </si>
  <si>
    <t>D0013979</t>
  </si>
  <si>
    <t>415.9 844 2012</t>
  </si>
  <si>
    <t>D0013922</t>
  </si>
  <si>
    <t>416.6 8443 2012</t>
  </si>
  <si>
    <t>D0013924</t>
  </si>
  <si>
    <t>415.9 8365 2013</t>
  </si>
  <si>
    <t>D0012746</t>
  </si>
  <si>
    <t>416.38 8447 2007</t>
  </si>
  <si>
    <t>D0013519</t>
  </si>
  <si>
    <t>411.15 867 2013</t>
  </si>
  <si>
    <t>D0013923</t>
  </si>
  <si>
    <t>418.925 8698 2010</t>
  </si>
  <si>
    <t>D0013981</t>
  </si>
  <si>
    <t>416.69 833 2013</t>
  </si>
  <si>
    <t>D0013973</t>
  </si>
  <si>
    <t>418.94 853 2014</t>
  </si>
  <si>
    <t>D0013974</t>
  </si>
  <si>
    <t>418.94 8758 2013</t>
  </si>
  <si>
    <t>D0013914</t>
  </si>
  <si>
    <t>Goodacre, Lynne.</t>
  </si>
  <si>
    <t>WE544 R472 2013</t>
  </si>
  <si>
    <t>D0007248</t>
  </si>
  <si>
    <t>418.9314 836 2011</t>
  </si>
  <si>
    <t>D0013858</t>
  </si>
  <si>
    <t>415.922 8454 2013</t>
  </si>
  <si>
    <t>D0007436</t>
  </si>
  <si>
    <t>415.148 8335 2012</t>
  </si>
  <si>
    <t>D0013559</t>
  </si>
  <si>
    <t>418.931 8465 2008</t>
  </si>
  <si>
    <t>D0012722</t>
  </si>
  <si>
    <t>415.9 8455 2010 v.2</t>
  </si>
  <si>
    <t>D0013560</t>
  </si>
  <si>
    <t>418.9341 8957 2011</t>
  </si>
  <si>
    <t>D0012936</t>
  </si>
  <si>
    <t>418.92 8246 2012</t>
  </si>
  <si>
    <t>D0013561</t>
  </si>
  <si>
    <t>416.616 8458 2012</t>
  </si>
  <si>
    <t>D0007318</t>
  </si>
  <si>
    <t>418.9 8357 2008</t>
  </si>
  <si>
    <t>D0007400</t>
  </si>
  <si>
    <t>415.9 8934 2012</t>
  </si>
  <si>
    <t>D0007792</t>
  </si>
  <si>
    <t xml:space="preserve">Lötvall, Jan </t>
  </si>
  <si>
    <t>WF553 A2445 2012</t>
  </si>
  <si>
    <t>D0007798</t>
  </si>
  <si>
    <t>International Consensus Conference on Pleural and Lung Ultrasound</t>
  </si>
  <si>
    <t>WF975 C5251 2011</t>
  </si>
  <si>
    <t>D0007793</t>
  </si>
  <si>
    <t xml:space="preserve">Annich, Gail </t>
  </si>
  <si>
    <t>WG168 E19 2012</t>
  </si>
  <si>
    <t>D0007805</t>
  </si>
  <si>
    <t>Pilbeam’s mechanical ventilation : physiological and clinical applications</t>
  </si>
  <si>
    <t>WF145 C1369 2012</t>
  </si>
  <si>
    <t>D0004380</t>
  </si>
  <si>
    <t>West, John B.</t>
  </si>
  <si>
    <t>WF600 W518 2013</t>
  </si>
  <si>
    <t>D0004382</t>
  </si>
  <si>
    <t>WF102 W518 2012</t>
  </si>
  <si>
    <r>
      <t>Dains, Dainne M.</t>
    </r>
    <r>
      <rPr>
        <sz val="12"/>
        <rFont val="新細明體"/>
        <family val="1"/>
        <charset val="136"/>
      </rPr>
      <t>原著</t>
    </r>
    <r>
      <rPr>
        <sz val="12"/>
        <rFont val="Times New Roman"/>
        <family val="1"/>
      </rPr>
      <t xml:space="preserve"> </t>
    </r>
  </si>
  <si>
    <t>419.82 8447 2011 C.2</t>
  </si>
  <si>
    <t>D0012695</t>
  </si>
  <si>
    <t>Seller, Robert H.,</t>
  </si>
  <si>
    <t>WB141.5 S4674 2012</t>
  </si>
  <si>
    <t>D0013982</t>
  </si>
  <si>
    <t>413.28 855 2011</t>
  </si>
  <si>
    <t>D0005217</t>
  </si>
  <si>
    <t>419.82 8534 2010 V.1C.4</t>
  </si>
  <si>
    <t>D0005218</t>
  </si>
  <si>
    <t>419.82 8534 2010 V.2C.4</t>
  </si>
  <si>
    <t>D0013832</t>
  </si>
  <si>
    <t>415.22 8736 2014</t>
  </si>
  <si>
    <t>D0013833</t>
  </si>
  <si>
    <t>415.22 8736 2014 C.2</t>
  </si>
  <si>
    <t>D0007002</t>
  </si>
  <si>
    <t>528.44 8665 2004</t>
  </si>
  <si>
    <t>D0006502</t>
  </si>
  <si>
    <t>528.44 8975 2011</t>
  </si>
  <si>
    <t>D0013784</t>
  </si>
  <si>
    <t>418.026 8773 2014 C.2</t>
  </si>
  <si>
    <t>418.026 8773 2014 C.5</t>
  </si>
  <si>
    <t>D0012075</t>
  </si>
  <si>
    <t xml:space="preserve"> Hansen, Eric K.</t>
  </si>
  <si>
    <t>QZ39 H2358 2010</t>
  </si>
  <si>
    <t>D0013155</t>
  </si>
  <si>
    <t>QZ39 H2358 2010 C.2</t>
  </si>
  <si>
    <t>D0013543</t>
  </si>
  <si>
    <t>Meyer, John,</t>
  </si>
  <si>
    <t>WN250.5.R2 I349 2011</t>
  </si>
  <si>
    <t>D0013152</t>
  </si>
  <si>
    <t>Lu, J. J.</t>
  </si>
  <si>
    <t>QZ269 R1291 2008</t>
  </si>
  <si>
    <t>D0004372</t>
  </si>
  <si>
    <t>Chao, K. S. Clifford</t>
  </si>
  <si>
    <t>QZ39 R129 2011</t>
  </si>
  <si>
    <t>D0013150</t>
  </si>
  <si>
    <t>QZ39 R129 2011 C.2</t>
  </si>
  <si>
    <t>D0013544</t>
  </si>
  <si>
    <t xml:space="preserve">Stabin, Michael G </t>
  </si>
  <si>
    <t>WN650 S7754 2010</t>
  </si>
  <si>
    <t>D0004321</t>
  </si>
  <si>
    <t>Khan, Faiz M.</t>
  </si>
  <si>
    <t>WN110 K45 2010</t>
  </si>
  <si>
    <t>D0013904</t>
  </si>
  <si>
    <t>Joiner, Michael.</t>
  </si>
  <si>
    <t>QZ269 B311 2009</t>
  </si>
  <si>
    <t>D0013905</t>
  </si>
  <si>
    <t>Starkschall, George,</t>
  </si>
  <si>
    <t>QZ26.5 I434 2014</t>
  </si>
  <si>
    <t>D0013151</t>
  </si>
  <si>
    <t>Halperin, Edward C.</t>
  </si>
  <si>
    <t>QZ269 P438 2013</t>
  </si>
  <si>
    <t>D0013843</t>
  </si>
  <si>
    <t>Washington, Charles M.</t>
  </si>
  <si>
    <t>QZ269 P9575 2010</t>
  </si>
  <si>
    <t>D0013154</t>
  </si>
  <si>
    <t>WN110 K45 2010 C.2</t>
  </si>
  <si>
    <t>D0013153</t>
  </si>
  <si>
    <t>QZ269 T7843 2012</t>
  </si>
  <si>
    <t>D0012940</t>
  </si>
  <si>
    <t>512.4 8658 2010</t>
  </si>
  <si>
    <t>415.138 8576 2010</t>
  </si>
  <si>
    <t>D0009511</t>
  </si>
  <si>
    <t xml:space="preserve">StahlBob </t>
  </si>
  <si>
    <t>WM425.5.R3 S7812 2010</t>
  </si>
  <si>
    <t>D0001885</t>
  </si>
  <si>
    <t>McCown, Donald.</t>
  </si>
  <si>
    <t>WM425.5.C6 M1317 2011</t>
  </si>
  <si>
    <t>D0014124</t>
  </si>
  <si>
    <t>WQ205 H4615 2014</t>
  </si>
  <si>
    <t>D0014125</t>
  </si>
  <si>
    <t>WP660 P8954 2013</t>
  </si>
  <si>
    <t>D0014126</t>
  </si>
  <si>
    <t>WP570 I432 2014</t>
  </si>
  <si>
    <t>D0014127</t>
  </si>
  <si>
    <t>WQ100 D979 2015</t>
  </si>
  <si>
    <t>D0014128</t>
  </si>
  <si>
    <t>WQ200 S617 2015</t>
  </si>
  <si>
    <t>D0014129</t>
  </si>
  <si>
    <t>WQ244 H998 2014</t>
  </si>
  <si>
    <t>D0014071</t>
  </si>
  <si>
    <t>Bridwell, Keith H.</t>
  </si>
  <si>
    <t>WE725 T3558 2011 V.1</t>
  </si>
  <si>
    <t>D0014072</t>
  </si>
  <si>
    <t>WE725 T3558 2011 V.2</t>
  </si>
  <si>
    <t>D0014080</t>
  </si>
  <si>
    <t>WE725 T3558:2 2015</t>
  </si>
  <si>
    <t>D0014087</t>
  </si>
  <si>
    <t>Mazloom, Sean E.</t>
  </si>
  <si>
    <t>WE18 O775 2014</t>
  </si>
  <si>
    <t>D0014245</t>
  </si>
  <si>
    <t>Orthopaedic spine surgery: an instructional course textbook/</t>
  </si>
  <si>
    <t>Käfer W</t>
  </si>
  <si>
    <t>WE725 K118 2008</t>
  </si>
  <si>
    <t>D0014119</t>
  </si>
  <si>
    <t>411.75 8846 2014</t>
  </si>
  <si>
    <t>D0014120</t>
  </si>
  <si>
    <t>413.92 8546 2012</t>
  </si>
  <si>
    <t>D0014121</t>
  </si>
  <si>
    <t>418.934 8544 2012</t>
  </si>
  <si>
    <t>D0014122</t>
  </si>
  <si>
    <t>418.934 8544-2 2012</t>
  </si>
  <si>
    <t>D0014123</t>
  </si>
  <si>
    <t>416.619 8638 2013</t>
  </si>
  <si>
    <t>D0014251</t>
  </si>
  <si>
    <t>429.5 8475 2014</t>
  </si>
  <si>
    <t>D0014252</t>
  </si>
  <si>
    <t>416.616 8352 2014</t>
  </si>
  <si>
    <t>D0014255</t>
  </si>
  <si>
    <t>WB275 M9859 2016</t>
  </si>
  <si>
    <t>D0014401</t>
  </si>
  <si>
    <t>D0014402</t>
  </si>
  <si>
    <t>D0014403</t>
  </si>
  <si>
    <t>D0014404</t>
  </si>
  <si>
    <t>D0014405</t>
  </si>
  <si>
    <t>D0014440</t>
  </si>
  <si>
    <t>418.914 8745 2012</t>
  </si>
  <si>
    <t>418.914 8764 2014</t>
  </si>
  <si>
    <t>428.3 8766 2012</t>
  </si>
  <si>
    <t>411.3 8764:2 2012</t>
  </si>
  <si>
    <t>419.71 8566 2014</t>
  </si>
  <si>
    <t>427.31 8766 2012</t>
  </si>
  <si>
    <r>
      <rPr>
        <b/>
        <sz val="12"/>
        <rFont val="新細明體"/>
        <family val="1"/>
        <charset val="136"/>
      </rPr>
      <t>登錄號</t>
    </r>
  </si>
  <si>
    <r>
      <rPr>
        <b/>
        <sz val="12"/>
        <rFont val="新細明體"/>
        <family val="1"/>
        <charset val="136"/>
      </rPr>
      <t>題名</t>
    </r>
  </si>
  <si>
    <r>
      <rPr>
        <b/>
        <sz val="12"/>
        <rFont val="新細明體"/>
        <family val="1"/>
        <charset val="136"/>
      </rPr>
      <t>作者</t>
    </r>
  </si>
  <si>
    <r>
      <rPr>
        <b/>
        <sz val="12"/>
        <rFont val="新細明體"/>
        <family val="1"/>
        <charset val="136"/>
      </rPr>
      <t>索書號</t>
    </r>
  </si>
  <si>
    <r>
      <rPr>
        <b/>
        <sz val="12"/>
        <rFont val="新細明體"/>
        <family val="1"/>
        <charset val="136"/>
      </rPr>
      <t>推薦單位</t>
    </r>
  </si>
  <si>
    <r>
      <rPr>
        <b/>
        <sz val="12"/>
        <rFont val="新細明體"/>
        <family val="1"/>
        <charset val="136"/>
      </rPr>
      <t>購置日期</t>
    </r>
  </si>
  <si>
    <r>
      <rPr>
        <sz val="12"/>
        <rFont val="新細明體"/>
        <family val="1"/>
        <charset val="136"/>
      </rPr>
      <t>陳曉鈴</t>
    </r>
  </si>
  <si>
    <r>
      <rPr>
        <sz val="12"/>
        <rFont val="新細明體"/>
        <family val="1"/>
        <charset val="136"/>
      </rPr>
      <t>營養治療科</t>
    </r>
  </si>
  <si>
    <r>
      <rPr>
        <sz val="12"/>
        <rFont val="新細明體"/>
        <family val="1"/>
        <charset val="136"/>
      </rPr>
      <t>李威傑</t>
    </r>
  </si>
  <si>
    <r>
      <rPr>
        <sz val="12"/>
        <rFont val="新細明體"/>
        <family val="1"/>
        <charset val="136"/>
      </rPr>
      <t>劉明德</t>
    </r>
  </si>
  <si>
    <r>
      <rPr>
        <sz val="12"/>
        <rFont val="新細明體"/>
        <family val="1"/>
        <charset val="136"/>
      </rPr>
      <t>王嘉莉</t>
    </r>
  </si>
  <si>
    <r>
      <rPr>
        <sz val="12"/>
        <rFont val="新細明體"/>
        <family val="1"/>
        <charset val="136"/>
      </rPr>
      <t>漢納斯</t>
    </r>
  </si>
  <si>
    <r>
      <rPr>
        <sz val="12"/>
        <rFont val="新細明體"/>
        <family val="1"/>
        <charset val="136"/>
      </rPr>
      <t>遠見天下文化</t>
    </r>
  </si>
  <si>
    <r>
      <rPr>
        <sz val="12"/>
        <rFont val="新細明體"/>
        <family val="1"/>
        <charset val="136"/>
      </rPr>
      <t>林小鈴</t>
    </r>
  </si>
  <si>
    <r>
      <rPr>
        <sz val="12"/>
        <rFont val="新細明體"/>
        <family val="1"/>
        <charset val="136"/>
      </rPr>
      <t>張金堅</t>
    </r>
    <r>
      <rPr>
        <sz val="12"/>
        <rFont val="Times New Roman"/>
        <family val="1"/>
      </rPr>
      <t xml:space="preserve"> </t>
    </r>
  </si>
  <si>
    <r>
      <rPr>
        <sz val="12"/>
        <rFont val="新細明體"/>
        <family val="1"/>
        <charset val="136"/>
      </rPr>
      <t>饒月娟</t>
    </r>
  </si>
  <si>
    <r>
      <rPr>
        <sz val="12"/>
        <rFont val="新細明體"/>
        <family val="1"/>
        <charset val="136"/>
      </rPr>
      <t>陳淑子</t>
    </r>
    <r>
      <rPr>
        <sz val="12"/>
        <rFont val="Times New Roman"/>
        <family val="1"/>
      </rPr>
      <t xml:space="preserve"> </t>
    </r>
  </si>
  <si>
    <r>
      <rPr>
        <sz val="12"/>
        <rFont val="新細明體"/>
        <family val="1"/>
        <charset val="136"/>
      </rPr>
      <t>盧美秀</t>
    </r>
  </si>
  <si>
    <r>
      <rPr>
        <sz val="12"/>
        <rFont val="新細明體"/>
        <family val="1"/>
        <charset val="136"/>
      </rPr>
      <t>劉仁華</t>
    </r>
  </si>
  <si>
    <t>412.51 8646 2014</t>
  </si>
  <si>
    <t>412.51 8646 2014 C.2</t>
  </si>
  <si>
    <t>412.51 8646 2014 C.17</t>
  </si>
  <si>
    <t>412.51 8646 2014 C.28</t>
  </si>
  <si>
    <t>412.51 8646 2014 C.30</t>
  </si>
  <si>
    <t>412.51 8646 2014 C.32</t>
  </si>
  <si>
    <t>412.51 8646 2014 C.38</t>
  </si>
  <si>
    <t>D0014351</t>
  </si>
  <si>
    <t>D0014380</t>
  </si>
  <si>
    <t>D0014378</t>
  </si>
  <si>
    <t>D0014382</t>
  </si>
  <si>
    <t>D0014352</t>
  </si>
  <si>
    <t>D0014367</t>
  </si>
  <si>
    <t>D0014388</t>
  </si>
  <si>
    <r>
      <rPr>
        <sz val="12"/>
        <rFont val="新細明體"/>
        <family val="1"/>
        <charset val="136"/>
      </rPr>
      <t>詹哲豪</t>
    </r>
    <r>
      <rPr>
        <sz val="12"/>
        <rFont val="Times New Roman"/>
        <family val="1"/>
      </rPr>
      <t xml:space="preserve"> </t>
    </r>
  </si>
  <si>
    <t>D0014350</t>
  </si>
  <si>
    <t>Cairo, Jimmy M.</t>
    <phoneticPr fontId="1" type="noConversion"/>
  </si>
  <si>
    <t>D0014390</t>
  </si>
  <si>
    <t>D0014441</t>
  </si>
  <si>
    <t>D0014444</t>
  </si>
  <si>
    <t>D0014445</t>
  </si>
  <si>
    <t>D0014446</t>
  </si>
  <si>
    <t>Sahrmann, Shirley.</t>
  </si>
  <si>
    <t>Earls, James,</t>
  </si>
  <si>
    <t>Chaitow, Leon.</t>
  </si>
  <si>
    <t>Law, Mary C.,</t>
  </si>
  <si>
    <t>Cantu, Robert I.</t>
  </si>
  <si>
    <t>WL390 M9352 2011</t>
  </si>
  <si>
    <t>WE103 E123 2014</t>
  </si>
  <si>
    <t>WE550 F248 2014</t>
  </si>
  <si>
    <t>WB320 E937 2014</t>
  </si>
  <si>
    <t>WE500 C233 2012</t>
  </si>
  <si>
    <r>
      <rPr>
        <sz val="12"/>
        <rFont val="新細明體"/>
        <family val="1"/>
        <charset val="136"/>
      </rPr>
      <t>古德曼</t>
    </r>
  </si>
  <si>
    <t>D0014389</t>
  </si>
  <si>
    <t>D0014442</t>
  </si>
  <si>
    <t>D0014443</t>
  </si>
  <si>
    <t>Creeks occupational therapy and mental health.</t>
  </si>
  <si>
    <t>WM450.5.O2 C6896 2012</t>
  </si>
  <si>
    <t>WB555 T884 2012</t>
  </si>
  <si>
    <t>WM450.5.O2 C9135 2014</t>
  </si>
  <si>
    <t>Cole, Marilyn B.</t>
    <phoneticPr fontId="1" type="noConversion"/>
  </si>
  <si>
    <t>Tubbs, Carol</t>
    <phoneticPr fontId="1" type="noConversion"/>
  </si>
  <si>
    <t>Bannigan, Katrina</t>
    <phoneticPr fontId="1" type="noConversion"/>
  </si>
  <si>
    <r>
      <rPr>
        <sz val="12"/>
        <rFont val="新細明體"/>
        <family val="1"/>
        <charset val="136"/>
      </rPr>
      <t>孔繁鐘</t>
    </r>
    <r>
      <rPr>
        <sz val="12"/>
        <rFont val="Times New Roman"/>
        <family val="1"/>
      </rPr>
      <t xml:space="preserve"> </t>
    </r>
  </si>
  <si>
    <r>
      <rPr>
        <sz val="12"/>
        <rFont val="新細明體"/>
        <family val="1"/>
        <charset val="136"/>
      </rPr>
      <t>身心醫學科</t>
    </r>
  </si>
  <si>
    <r>
      <rPr>
        <sz val="12"/>
        <rFont val="新細明體"/>
        <family val="1"/>
        <charset val="136"/>
      </rPr>
      <t>安德森</t>
    </r>
  </si>
  <si>
    <r>
      <rPr>
        <sz val="12"/>
        <rFont val="新細明體"/>
        <family val="1"/>
        <charset val="136"/>
      </rPr>
      <t>杜賓</t>
    </r>
  </si>
  <si>
    <r>
      <rPr>
        <sz val="12"/>
        <rFont val="新細明體"/>
        <family val="1"/>
        <charset val="136"/>
      </rPr>
      <t>恩萊特</t>
    </r>
  </si>
  <si>
    <r>
      <rPr>
        <sz val="12"/>
        <rFont val="新細明體"/>
        <family val="1"/>
        <charset val="136"/>
      </rPr>
      <t>科倫</t>
    </r>
  </si>
  <si>
    <r>
      <rPr>
        <sz val="12"/>
        <rFont val="新細明體"/>
        <family val="1"/>
        <charset val="136"/>
      </rPr>
      <t>胡恪</t>
    </r>
  </si>
  <si>
    <t>D0014580</t>
  </si>
  <si>
    <t>WQ150 K636 2012</t>
  </si>
  <si>
    <t>D0014581</t>
  </si>
  <si>
    <t>WS125 C7971 2013</t>
  </si>
  <si>
    <t>D0014579</t>
  </si>
  <si>
    <t>WS125 W182 2014</t>
  </si>
  <si>
    <t>D0014551</t>
  </si>
  <si>
    <t>WS125 B8287 2016</t>
  </si>
  <si>
    <t>D0014501</t>
  </si>
  <si>
    <t>WQ18.2 H7419 2013</t>
  </si>
  <si>
    <t>D0014502</t>
  </si>
  <si>
    <t>WQ200 M6639 2012</t>
  </si>
  <si>
    <t>D0014503</t>
  </si>
  <si>
    <t>WQ330 S5898 2013</t>
  </si>
  <si>
    <t>D0014504</t>
  </si>
  <si>
    <t>The complete guide to aqua exercise for pregnancy and postnatal health/</t>
  </si>
  <si>
    <t>WQ200 B6894 2014</t>
  </si>
  <si>
    <t>D0014548</t>
  </si>
  <si>
    <t>WQ240 D456 2015</t>
  </si>
  <si>
    <t>D0014549</t>
  </si>
  <si>
    <t>WS125 L422 2016</t>
  </si>
  <si>
    <t>D0014550</t>
  </si>
  <si>
    <t>WY18.2 K2993 2016</t>
  </si>
  <si>
    <t>2015-12-29</t>
  </si>
  <si>
    <t>2015-11-26</t>
  </si>
  <si>
    <r>
      <rPr>
        <sz val="12"/>
        <rFont val="新細明體"/>
        <family val="1"/>
        <charset val="136"/>
      </rPr>
      <t>婦產科</t>
    </r>
  </si>
  <si>
    <r>
      <rPr>
        <sz val="12"/>
        <rFont val="新細明體"/>
        <family val="1"/>
        <charset val="136"/>
      </rPr>
      <t>蒂朗</t>
    </r>
  </si>
  <si>
    <r>
      <rPr>
        <sz val="12"/>
        <rFont val="新細明體"/>
        <family val="1"/>
        <charset val="136"/>
      </rPr>
      <t>梁景忠</t>
    </r>
  </si>
  <si>
    <t>WU640 F9815 2015</t>
    <phoneticPr fontId="1" type="noConversion"/>
  </si>
  <si>
    <t>Beumer, John</t>
    <phoneticPr fontId="1" type="noConversion"/>
  </si>
  <si>
    <r>
      <rPr>
        <sz val="12"/>
        <rFont val="新細明體"/>
        <family val="1"/>
        <charset val="136"/>
      </rPr>
      <t>牙科</t>
    </r>
  </si>
  <si>
    <t>D0014547</t>
  </si>
  <si>
    <t>WE175 R6846 2015 V.1</t>
  </si>
  <si>
    <t>D0014546</t>
  </si>
  <si>
    <t>Flynn, John M.,</t>
  </si>
  <si>
    <t>WE175 R6846 2015 V.2</t>
  </si>
  <si>
    <t>D0014545</t>
  </si>
  <si>
    <t>Rockwood &amp; Greens fractures in adults</t>
  </si>
  <si>
    <t xml:space="preserve">Court-Brown, Charles M </t>
  </si>
  <si>
    <t>WE175 R6846 2015</t>
  </si>
  <si>
    <t>D0014544</t>
  </si>
  <si>
    <t>WE725 E1911 2014</t>
  </si>
  <si>
    <t>D0014543</t>
  </si>
  <si>
    <t>WE17 M6492 2015</t>
  </si>
  <si>
    <t>D0014542</t>
  </si>
  <si>
    <t>WE860 S436 2015</t>
  </si>
  <si>
    <r>
      <rPr>
        <sz val="12"/>
        <rFont val="新細明體"/>
        <family val="1"/>
        <charset val="136"/>
      </rPr>
      <t>骨科</t>
    </r>
  </si>
  <si>
    <t>Bland, K. I.</t>
    <phoneticPr fontId="1" type="noConversion"/>
  </si>
  <si>
    <t>D0014564</t>
  </si>
  <si>
    <t>D0014565</t>
  </si>
  <si>
    <t>D0014566</t>
  </si>
  <si>
    <t>D0014567</t>
  </si>
  <si>
    <t>D0014578</t>
  </si>
  <si>
    <t>D0014590</t>
  </si>
  <si>
    <t>D0014591</t>
  </si>
  <si>
    <t>V0000771</t>
  </si>
  <si>
    <t>Lee, Nancy Y.,</t>
  </si>
  <si>
    <t>418.95 8456 2013</t>
  </si>
  <si>
    <t>449.8 8723-2 2015</t>
  </si>
  <si>
    <t>494.2 858 2014</t>
  </si>
  <si>
    <t>496.5 8564 2015</t>
  </si>
  <si>
    <t>WN250.5.R2 T185 2015</t>
  </si>
  <si>
    <t>496.7 8385 2009</t>
  </si>
  <si>
    <t>496.7 8994 2012</t>
  </si>
  <si>
    <t>494.35 8467 2014</t>
  </si>
  <si>
    <r>
      <rPr>
        <sz val="12"/>
        <rFont val="新細明體"/>
        <family val="1"/>
        <charset val="136"/>
      </rPr>
      <t>放射腫瘤科</t>
    </r>
  </si>
  <si>
    <r>
      <rPr>
        <sz val="12"/>
        <rFont val="新細明體"/>
        <family val="1"/>
        <charset val="136"/>
      </rPr>
      <t>彭昭英</t>
    </r>
    <r>
      <rPr>
        <sz val="12"/>
        <rFont val="Times New Roman"/>
        <family val="1"/>
      </rPr>
      <t xml:space="preserve"> </t>
    </r>
  </si>
  <si>
    <r>
      <rPr>
        <sz val="12"/>
        <rFont val="細明體"/>
        <family val="3"/>
        <charset val="136"/>
      </rPr>
      <t>長期借閱</t>
    </r>
    <phoneticPr fontId="1" type="noConversion"/>
  </si>
  <si>
    <r>
      <rPr>
        <sz val="12"/>
        <rFont val="新細明體"/>
        <family val="1"/>
        <charset val="136"/>
      </rPr>
      <t>廖繼鼎</t>
    </r>
  </si>
  <si>
    <r>
      <rPr>
        <sz val="12"/>
        <rFont val="新細明體"/>
        <family val="1"/>
        <charset val="136"/>
      </rPr>
      <t>王鵬程</t>
    </r>
  </si>
  <si>
    <r>
      <rPr>
        <sz val="12"/>
        <rFont val="新細明體"/>
        <family val="1"/>
        <charset val="136"/>
      </rPr>
      <t>張寶樹</t>
    </r>
    <r>
      <rPr>
        <sz val="12"/>
        <rFont val="Times New Roman"/>
        <family val="1"/>
      </rPr>
      <t xml:space="preserve"> </t>
    </r>
  </si>
  <si>
    <r>
      <rPr>
        <sz val="12"/>
        <rFont val="新細明體"/>
        <family val="1"/>
        <charset val="136"/>
      </rPr>
      <t>菲蘭</t>
    </r>
  </si>
  <si>
    <r>
      <rPr>
        <sz val="12"/>
        <rFont val="新細明體"/>
        <family val="1"/>
        <charset val="136"/>
      </rPr>
      <t>韋光正</t>
    </r>
    <r>
      <rPr>
        <sz val="12"/>
        <rFont val="Times New Roman"/>
        <family val="1"/>
      </rPr>
      <t xml:space="preserve"> </t>
    </r>
  </si>
  <si>
    <r>
      <rPr>
        <sz val="12"/>
        <rFont val="新細明體"/>
        <family val="1"/>
        <charset val="136"/>
      </rPr>
      <t>清水省三</t>
    </r>
    <r>
      <rPr>
        <sz val="12"/>
        <rFont val="Times New Roman"/>
        <family val="1"/>
      </rPr>
      <t xml:space="preserve"> </t>
    </r>
  </si>
  <si>
    <r>
      <rPr>
        <sz val="12"/>
        <rFont val="新細明體"/>
        <family val="1"/>
        <charset val="136"/>
      </rPr>
      <t>外食相談研究會</t>
    </r>
    <r>
      <rPr>
        <sz val="12"/>
        <rFont val="Times New Roman"/>
        <family val="1"/>
      </rPr>
      <t xml:space="preserve"> </t>
    </r>
  </si>
  <si>
    <r>
      <rPr>
        <sz val="12"/>
        <rFont val="新細明體"/>
        <family val="1"/>
        <charset val="136"/>
      </rPr>
      <t>許永政</t>
    </r>
    <r>
      <rPr>
        <sz val="12"/>
        <rFont val="Times New Roman"/>
        <family val="1"/>
      </rPr>
      <t xml:space="preserve"> </t>
    </r>
  </si>
  <si>
    <t>2016-02-02</t>
  </si>
  <si>
    <t>D0004316</t>
    <phoneticPr fontId="1" type="noConversion"/>
  </si>
  <si>
    <t>D0014554</t>
  </si>
  <si>
    <t>D0014555</t>
  </si>
  <si>
    <t>Whaites, Eric,</t>
  </si>
  <si>
    <t>Kowalczyk, Nina,</t>
  </si>
  <si>
    <t>WN230 W551 2013</t>
  </si>
  <si>
    <t>WN200 K885 2014</t>
  </si>
  <si>
    <r>
      <rPr>
        <sz val="12"/>
        <rFont val="細明體"/>
        <family val="3"/>
        <charset val="136"/>
      </rPr>
      <t>影像醫學科</t>
    </r>
    <phoneticPr fontId="1" type="noConversion"/>
  </si>
  <si>
    <t>D0014556</t>
  </si>
  <si>
    <t>D0014557</t>
  </si>
  <si>
    <t>D0014558</t>
  </si>
  <si>
    <t>D0014559</t>
  </si>
  <si>
    <t>D0014560</t>
  </si>
  <si>
    <t>D0014561</t>
  </si>
  <si>
    <t>D0014562</t>
  </si>
  <si>
    <t>D0014563</t>
  </si>
  <si>
    <t>D0014582</t>
  </si>
  <si>
    <t>D0014583</t>
  </si>
  <si>
    <t>D0014584</t>
  </si>
  <si>
    <t>D0014585</t>
  </si>
  <si>
    <t>D0014586</t>
  </si>
  <si>
    <t>D0014587</t>
  </si>
  <si>
    <t>D0014588</t>
  </si>
  <si>
    <t>D0014589</t>
  </si>
  <si>
    <t>D0014592</t>
  </si>
  <si>
    <t>411.3 8544 2014</t>
  </si>
  <si>
    <t>418.91 8254 2015</t>
  </si>
  <si>
    <t>418.91 8263 2014</t>
  </si>
  <si>
    <t>483.8 8393 2014</t>
  </si>
  <si>
    <t>411.3 8497 2015</t>
  </si>
  <si>
    <t>418.91 8656 2015</t>
  </si>
  <si>
    <t>411.37 8656 2015</t>
  </si>
  <si>
    <t>411.3 8635 2015</t>
  </si>
  <si>
    <t>427.31 8636 2015</t>
  </si>
  <si>
    <t>411.3 8739:2 2015</t>
  </si>
  <si>
    <t>412.37 8465 2015</t>
  </si>
  <si>
    <t>411.3 8673 2015</t>
  </si>
  <si>
    <t>411.373 8254 2015</t>
  </si>
  <si>
    <t>411.3 8463 2015</t>
  </si>
  <si>
    <t>411.3 8936 2015</t>
  </si>
  <si>
    <t>411.3 8332-3 2013</t>
  </si>
  <si>
    <t>410.41 8742 2015</t>
  </si>
  <si>
    <r>
      <rPr>
        <sz val="12"/>
        <rFont val="新細明體"/>
        <family val="1"/>
        <charset val="136"/>
      </rPr>
      <t>謝明哲</t>
    </r>
  </si>
  <si>
    <r>
      <rPr>
        <sz val="12"/>
        <rFont val="新細明體"/>
        <family val="1"/>
        <charset val="136"/>
      </rPr>
      <t>江敏慧</t>
    </r>
  </si>
  <si>
    <r>
      <rPr>
        <sz val="12"/>
        <rFont val="新細明體"/>
        <family val="1"/>
        <charset val="136"/>
      </rPr>
      <t>章樂綺</t>
    </r>
  </si>
  <si>
    <r>
      <rPr>
        <sz val="12"/>
        <rFont val="新細明體"/>
        <family val="1"/>
        <charset val="136"/>
      </rPr>
      <t>彭巧珍</t>
    </r>
  </si>
  <si>
    <r>
      <rPr>
        <sz val="12"/>
        <rFont val="新細明體"/>
        <family val="1"/>
        <charset val="136"/>
      </rPr>
      <t>中村丁次</t>
    </r>
  </si>
  <si>
    <r>
      <rPr>
        <sz val="12"/>
        <rFont val="新細明體"/>
        <family val="1"/>
        <charset val="136"/>
      </rPr>
      <t>楊桃文化</t>
    </r>
  </si>
  <si>
    <r>
      <rPr>
        <sz val="12"/>
        <rFont val="新細明體"/>
        <family val="1"/>
        <charset val="136"/>
      </rPr>
      <t>陳惠欣</t>
    </r>
  </si>
  <si>
    <r>
      <rPr>
        <sz val="12"/>
        <rFont val="新細明體"/>
        <family val="1"/>
        <charset val="136"/>
      </rPr>
      <t>李昇平</t>
    </r>
  </si>
  <si>
    <r>
      <rPr>
        <sz val="12"/>
        <rFont val="新細明體"/>
        <family val="1"/>
        <charset val="136"/>
      </rPr>
      <t>胡淑惠</t>
    </r>
  </si>
  <si>
    <r>
      <rPr>
        <sz val="12"/>
        <rFont val="新細明體"/>
        <family val="1"/>
        <charset val="136"/>
      </rPr>
      <t>侯玉珍</t>
    </r>
  </si>
  <si>
    <r>
      <rPr>
        <sz val="12"/>
        <rFont val="新細明體"/>
        <family val="1"/>
        <charset val="136"/>
      </rPr>
      <t>黃韶顏</t>
    </r>
  </si>
  <si>
    <r>
      <rPr>
        <sz val="12"/>
        <rFont val="新細明體"/>
        <family val="1"/>
        <charset val="136"/>
      </rPr>
      <t>劉正義</t>
    </r>
  </si>
  <si>
    <r>
      <rPr>
        <sz val="12"/>
        <rFont val="新細明體"/>
        <family val="1"/>
        <charset val="136"/>
      </rPr>
      <t>湯雅理</t>
    </r>
    <r>
      <rPr>
        <sz val="12"/>
        <rFont val="Times New Roman"/>
        <family val="1"/>
      </rPr>
      <t xml:space="preserve"> </t>
    </r>
  </si>
  <si>
    <r>
      <rPr>
        <sz val="12"/>
        <rFont val="新細明體"/>
        <family val="1"/>
        <charset val="136"/>
      </rPr>
      <t>謝淑玲</t>
    </r>
    <r>
      <rPr>
        <sz val="12"/>
        <rFont val="Times New Roman"/>
        <family val="1"/>
      </rPr>
      <t xml:space="preserve"> </t>
    </r>
  </si>
  <si>
    <r>
      <rPr>
        <sz val="12"/>
        <rFont val="新細明體"/>
        <family val="1"/>
        <charset val="136"/>
      </rPr>
      <t>今井佐惠子</t>
    </r>
    <r>
      <rPr>
        <sz val="12"/>
        <rFont val="Times New Roman"/>
        <family val="1"/>
      </rPr>
      <t xml:space="preserve"> </t>
    </r>
  </si>
  <si>
    <t>D0013688</t>
  </si>
  <si>
    <t>413.52 8729 2012</t>
  </si>
  <si>
    <t>D0013689</t>
  </si>
  <si>
    <t>413.241 8729 2013</t>
  </si>
  <si>
    <t>D0013691</t>
  </si>
  <si>
    <t>414.9 8773 2012 V.1C.2</t>
  </si>
  <si>
    <t>D0013692</t>
  </si>
  <si>
    <t>414.9 8773 2012 V.2C.2</t>
  </si>
  <si>
    <t>D0013694</t>
  </si>
  <si>
    <t>414.6 8773-2 2013 V.2</t>
  </si>
  <si>
    <t>D0013696</t>
  </si>
  <si>
    <t>414.6 8773 2011</t>
  </si>
  <si>
    <t>D0013698</t>
  </si>
  <si>
    <t>413.345 8729 2013</t>
  </si>
  <si>
    <t>D0013700</t>
  </si>
  <si>
    <t>413.43 8764 2013</t>
  </si>
  <si>
    <t>D0013701</t>
  </si>
  <si>
    <t>413.2 8732 2009</t>
  </si>
  <si>
    <t>D0013702</t>
  </si>
  <si>
    <t>413.341 8476 2006</t>
  </si>
  <si>
    <t>D0013703</t>
  </si>
  <si>
    <t>413.32 8546 2009</t>
  </si>
  <si>
    <t>D0013704</t>
  </si>
  <si>
    <t>413.91 8465 2013</t>
  </si>
  <si>
    <t>D0013705</t>
  </si>
  <si>
    <t>413.52 8476 2006</t>
  </si>
  <si>
    <t>D0013706</t>
  </si>
  <si>
    <t>413.61 8752 2013</t>
  </si>
  <si>
    <t>D0013707</t>
  </si>
  <si>
    <t>413.2 8373 2010</t>
  </si>
  <si>
    <t>D0013708</t>
  </si>
  <si>
    <t>413.51 8732 2010</t>
  </si>
  <si>
    <t>D0013709</t>
  </si>
  <si>
    <t>413.3 8343 2006</t>
  </si>
  <si>
    <t>D0013710</t>
  </si>
  <si>
    <t>413.1 8546 2008</t>
  </si>
  <si>
    <t>D0013711</t>
  </si>
  <si>
    <t>413.91 8344 2014</t>
  </si>
  <si>
    <t>D0013712</t>
  </si>
  <si>
    <t>413.8 8566 2012</t>
  </si>
  <si>
    <t>D0013713</t>
  </si>
  <si>
    <t>413.1 8745 2010</t>
  </si>
  <si>
    <t>D0013714</t>
  </si>
  <si>
    <t>413.1 8546-2 2009</t>
  </si>
  <si>
    <t>D0013735</t>
  </si>
  <si>
    <t>413.341 8445 2014</t>
  </si>
  <si>
    <t>D0013736</t>
  </si>
  <si>
    <t>414.6 786-3 2013</t>
  </si>
  <si>
    <t>D0013737</t>
  </si>
  <si>
    <t>413.7 8874 2014</t>
  </si>
  <si>
    <t>D0013738</t>
  </si>
  <si>
    <t>413.2441 7662 2013</t>
  </si>
  <si>
    <t>D0013739</t>
  </si>
  <si>
    <t>414 8343 2014</t>
  </si>
  <si>
    <t>D0013740</t>
  </si>
  <si>
    <t>413.08 8356 2003 V.1C.2</t>
  </si>
  <si>
    <t>D0013741</t>
  </si>
  <si>
    <t>413.08 8356 1999 V.2C.3</t>
  </si>
  <si>
    <t>D0013742</t>
  </si>
  <si>
    <t>413.08 8356 2006 V.3C.2</t>
  </si>
  <si>
    <t>D0013743</t>
  </si>
  <si>
    <t>413.08 8356 1994 V.4C.2</t>
  </si>
  <si>
    <t>D0013744</t>
  </si>
  <si>
    <t>413.08 8356 2004 V.5C.2</t>
  </si>
  <si>
    <t>D0013745</t>
  </si>
  <si>
    <t>413.08 8356 2010 V.6C.2</t>
  </si>
  <si>
    <t>D0013746</t>
  </si>
  <si>
    <t>413.08 8356 2014 V.7C.2</t>
  </si>
  <si>
    <t>D0013747</t>
  </si>
  <si>
    <t>413.08 8356 2013 V.8C.3</t>
  </si>
  <si>
    <t>D0013748</t>
  </si>
  <si>
    <t>413.08 8356 2013 V.9C.2</t>
  </si>
  <si>
    <t>D0013749</t>
  </si>
  <si>
    <t>D0013750</t>
  </si>
  <si>
    <t>413.08 8356 2008 V.10:2</t>
  </si>
  <si>
    <t>D0013751</t>
  </si>
  <si>
    <t>413.08 8356 2014 V.11C.2</t>
  </si>
  <si>
    <t>D0013752</t>
  </si>
  <si>
    <t>413.08 8356 2012 V.12C.2</t>
  </si>
  <si>
    <t>D0013753</t>
  </si>
  <si>
    <t>413.08 8356 2001 V.13C.2</t>
  </si>
  <si>
    <t>D0013754</t>
  </si>
  <si>
    <t>413.08 8356 2011 V.14:1C.3</t>
  </si>
  <si>
    <t>D0013755</t>
  </si>
  <si>
    <t>413.08 8356 2011 V.14:2C.3</t>
  </si>
  <si>
    <t>D0013756</t>
  </si>
  <si>
    <t>413.08 8356 2011 V.15:1C.2</t>
  </si>
  <si>
    <t>D0013757</t>
  </si>
  <si>
    <t>413.08 8356 2011 V.15:2C.2</t>
  </si>
  <si>
    <t>D0013758</t>
  </si>
  <si>
    <t>413.08 8356 2011 V.16C.2</t>
  </si>
  <si>
    <t>D0013759</t>
  </si>
  <si>
    <t>413.08 8356 2007 V.17C.2</t>
  </si>
  <si>
    <t>D0013760</t>
  </si>
  <si>
    <t>413.08 8356 2001 V.18C.2</t>
  </si>
  <si>
    <t>D0013761</t>
  </si>
  <si>
    <t>413.08 8356 2000 V.19C.2</t>
  </si>
  <si>
    <t>D0013762</t>
  </si>
  <si>
    <t>413.08 8356 2014 V.20C.3</t>
  </si>
  <si>
    <t>D0013871</t>
  </si>
  <si>
    <t>414.121 8465 2013 V.1</t>
  </si>
  <si>
    <t>D0013872</t>
  </si>
  <si>
    <t>414.121 8465 2013 V.2</t>
  </si>
  <si>
    <t>D0013873</t>
  </si>
  <si>
    <t>414.5 856 2014</t>
  </si>
  <si>
    <t>D0013874</t>
  </si>
  <si>
    <t>413 7493 2014</t>
  </si>
  <si>
    <t>D0013875</t>
  </si>
  <si>
    <t>413.8 8754 2013</t>
  </si>
  <si>
    <t>D0013876</t>
  </si>
  <si>
    <t>413.8 8436 2014</t>
  </si>
  <si>
    <t>D0013877</t>
  </si>
  <si>
    <t>413.51 8636 2014</t>
  </si>
  <si>
    <t>D0013878</t>
  </si>
  <si>
    <t>413.8 8334 2014</t>
  </si>
  <si>
    <t>D0013879</t>
  </si>
  <si>
    <t>413.37 874 2013</t>
  </si>
  <si>
    <t>D0013881</t>
  </si>
  <si>
    <t>413.8 8626 2013</t>
  </si>
  <si>
    <t>D0013882</t>
  </si>
  <si>
    <t>413.42 8968 2013</t>
  </si>
  <si>
    <t>D0013883</t>
  </si>
  <si>
    <t>413.37 8656 2014</t>
  </si>
  <si>
    <t>D0013884</t>
  </si>
  <si>
    <t>413.37 8623 2014</t>
  </si>
  <si>
    <t>D0013885</t>
  </si>
  <si>
    <t>413.37 8623-2 2014</t>
  </si>
  <si>
    <t>D0013886</t>
  </si>
  <si>
    <t>414 8467 2013</t>
  </si>
  <si>
    <t>D0013887</t>
  </si>
  <si>
    <t>413.8 8546 2013</t>
  </si>
  <si>
    <t>D0013888</t>
  </si>
  <si>
    <t>413.6 756 2014</t>
  </si>
  <si>
    <t>D0013889</t>
  </si>
  <si>
    <t>413.99 8464 2014</t>
  </si>
  <si>
    <t>D0013890</t>
  </si>
  <si>
    <t>413.92 8427 2013</t>
  </si>
  <si>
    <t>D0013891</t>
  </si>
  <si>
    <t>413.92 8776 2011</t>
  </si>
  <si>
    <t>D0013893</t>
  </si>
  <si>
    <t>413.8 8347 2014 V.1</t>
  </si>
  <si>
    <t>D0013894</t>
  </si>
  <si>
    <t>413.8 8347 2014 V.2</t>
  </si>
  <si>
    <t>D0013895</t>
  </si>
  <si>
    <t>413.8 8347-2 2014</t>
  </si>
  <si>
    <t>D0013896</t>
  </si>
  <si>
    <t>413.8 8347-3 2014</t>
  </si>
  <si>
    <t>D0013897</t>
  </si>
  <si>
    <t>413.8 8347-4 2014</t>
  </si>
  <si>
    <t>D0013898</t>
  </si>
  <si>
    <t>413.8 8347-5 2014</t>
  </si>
  <si>
    <t>D0013899</t>
  </si>
  <si>
    <t>413.8 8347-6 2014</t>
  </si>
  <si>
    <t>D0013900</t>
  </si>
  <si>
    <t>413 8643 2014</t>
  </si>
  <si>
    <t>D0013940</t>
  </si>
  <si>
    <t>413.8 8566:2 2012</t>
  </si>
  <si>
    <t>D0013941</t>
  </si>
  <si>
    <t>413.8 8246 2013</t>
  </si>
  <si>
    <t>D0013942</t>
  </si>
  <si>
    <t>413.8 873 2012</t>
  </si>
  <si>
    <t>D0013943</t>
  </si>
  <si>
    <t>413.8 8552 2012</t>
  </si>
  <si>
    <t>D0013944</t>
  </si>
  <si>
    <t>413.8 8766 2013</t>
  </si>
  <si>
    <t>D0013945</t>
  </si>
  <si>
    <t>413.8 876 2012</t>
  </si>
  <si>
    <t>D0013946</t>
  </si>
  <si>
    <t>413.8 8446 2013</t>
  </si>
  <si>
    <t>D0013947</t>
  </si>
  <si>
    <t>413.8 8765 2012</t>
  </si>
  <si>
    <t>D0013948</t>
  </si>
  <si>
    <t>413.8 8476 2012</t>
  </si>
  <si>
    <t>D0013949</t>
  </si>
  <si>
    <t>413.8 8486 2012</t>
  </si>
  <si>
    <t>D0013950</t>
  </si>
  <si>
    <t>413.8 8254 2013</t>
  </si>
  <si>
    <t>D0013951</t>
  </si>
  <si>
    <t>413.8 8436-2 2012</t>
  </si>
  <si>
    <t>D0013952</t>
  </si>
  <si>
    <t>413.8 8677 2012</t>
  </si>
  <si>
    <t>D0013953</t>
  </si>
  <si>
    <t>413.8 8766:2 2013</t>
  </si>
  <si>
    <t>D0013954</t>
  </si>
  <si>
    <t>413.8 8754:2 2012</t>
  </si>
  <si>
    <t>D0013955</t>
  </si>
  <si>
    <t>413.8 8475 2013</t>
  </si>
  <si>
    <t>D0013956</t>
  </si>
  <si>
    <t>413.8 8763 2012</t>
  </si>
  <si>
    <t>D0013957</t>
  </si>
  <si>
    <t>413.8 8533 2012</t>
  </si>
  <si>
    <t>D0013958</t>
  </si>
  <si>
    <t>413.8 8332 2013</t>
  </si>
  <si>
    <t>D0013959</t>
  </si>
  <si>
    <t>413.8 8568 2012</t>
  </si>
  <si>
    <t>D0013960</t>
  </si>
  <si>
    <t>413.8 8465 2014</t>
  </si>
  <si>
    <t>D0014031</t>
  </si>
  <si>
    <t>413.111 8454 2012 V.1</t>
  </si>
  <si>
    <t>D0014032</t>
  </si>
  <si>
    <t>413.111 8454 2012 V.2</t>
  </si>
  <si>
    <t>D0014033</t>
  </si>
  <si>
    <t>413.37 8236 2013</t>
  </si>
  <si>
    <t>D0014035</t>
  </si>
  <si>
    <t>414.6 8543 2012</t>
  </si>
  <si>
    <t>D0014037</t>
  </si>
  <si>
    <t>413.32 8647 2013</t>
  </si>
  <si>
    <t>D0014038</t>
  </si>
  <si>
    <t>413.8 8552-2 2014</t>
  </si>
  <si>
    <t>D0014039</t>
  </si>
  <si>
    <t>413.3 8543 2013</t>
  </si>
  <si>
    <t>D0014040</t>
  </si>
  <si>
    <t>414.5 8344 2010</t>
  </si>
  <si>
    <t>D0014041</t>
  </si>
  <si>
    <t>413.8 8773 2014</t>
  </si>
  <si>
    <t>D0014042</t>
  </si>
  <si>
    <t>413.8 686 2011</t>
  </si>
  <si>
    <t>D0014043</t>
  </si>
  <si>
    <t>413.3 8276 2007</t>
  </si>
  <si>
    <t>D0014044</t>
  </si>
  <si>
    <t>413.32 8765 2014</t>
  </si>
  <si>
    <t>D0014045</t>
  </si>
  <si>
    <t>414.6 8476 2014</t>
  </si>
  <si>
    <t>D0014046</t>
  </si>
  <si>
    <t>414.6 8733 2014</t>
  </si>
  <si>
    <t>D0014047</t>
  </si>
  <si>
    <t>413.8 8665 2014 V.1</t>
  </si>
  <si>
    <t>D0014048</t>
  </si>
  <si>
    <t>413.8 8665 2014 V.2</t>
  </si>
  <si>
    <t>D0014049</t>
  </si>
  <si>
    <t>413.8 8665 2014 V.3</t>
  </si>
  <si>
    <t>D0014050</t>
  </si>
  <si>
    <t>413.8 8665 2014 V.4</t>
  </si>
  <si>
    <t>D0014051</t>
  </si>
  <si>
    <t>413.2441 8464 2014</t>
  </si>
  <si>
    <t>D0014052</t>
  </si>
  <si>
    <t>413.8 8552-3 2013</t>
  </si>
  <si>
    <t>D0014053</t>
  </si>
  <si>
    <t>413.8 8436-3 2011</t>
  </si>
  <si>
    <t>D0014054</t>
  </si>
  <si>
    <t>413.8 8964 2012</t>
  </si>
  <si>
    <t>D0014055</t>
  </si>
  <si>
    <t>413.8 8779 2011</t>
  </si>
  <si>
    <t>D0014056</t>
  </si>
  <si>
    <t>413.8 8566:2-2 2011</t>
  </si>
  <si>
    <t>D0014057</t>
  </si>
  <si>
    <t>413.8 866 2013</t>
  </si>
  <si>
    <t>D0014058</t>
  </si>
  <si>
    <t>413.8 8254-2 2011</t>
  </si>
  <si>
    <t>D0014060</t>
  </si>
  <si>
    <t>413.8 893 2012</t>
  </si>
  <si>
    <t>D0014061</t>
  </si>
  <si>
    <t>413.8 8567 2012</t>
  </si>
  <si>
    <t>D0014062</t>
  </si>
  <si>
    <t>413.8 862 2012</t>
  </si>
  <si>
    <t>D0014063</t>
  </si>
  <si>
    <t>413.8 874 2012</t>
  </si>
  <si>
    <t>D0014064</t>
  </si>
  <si>
    <t>413.8 8635 2012</t>
  </si>
  <si>
    <t>D0014065</t>
  </si>
  <si>
    <t>415 8776 2014 V.1</t>
  </si>
  <si>
    <t>D0014066</t>
  </si>
  <si>
    <t>415 8776 2014 V.2</t>
  </si>
  <si>
    <t>D0014067</t>
  </si>
  <si>
    <t>415 8776 2014 V.3</t>
  </si>
  <si>
    <t>D0014068</t>
  </si>
  <si>
    <t>415 8776 2014 V.4</t>
  </si>
  <si>
    <t>D0014069</t>
  </si>
  <si>
    <t>WL140 R785 2014 C.2</t>
  </si>
  <si>
    <t>D0014154</t>
  </si>
  <si>
    <t>413.8 8764 2013</t>
  </si>
  <si>
    <t>D0014155</t>
  </si>
  <si>
    <t>413.8 856 2007</t>
  </si>
  <si>
    <t>D0014156</t>
  </si>
  <si>
    <t>413.8 8533:2 2011</t>
  </si>
  <si>
    <t>D0014157</t>
  </si>
  <si>
    <t>413.8 8566:2-3 2008</t>
  </si>
  <si>
    <t>D0014158</t>
  </si>
  <si>
    <t>413.8 8855 2014</t>
  </si>
  <si>
    <t>D0014159</t>
  </si>
  <si>
    <t>413.8 8497 2009</t>
  </si>
  <si>
    <t>D0014160</t>
  </si>
  <si>
    <t>413.8 8736 2009</t>
  </si>
  <si>
    <t>D0014161</t>
  </si>
  <si>
    <t>413.8 8224 2007</t>
  </si>
  <si>
    <t>D0014162</t>
  </si>
  <si>
    <t>413.8 8934 2007</t>
  </si>
  <si>
    <t>D0014163</t>
  </si>
  <si>
    <t>413.8 8464 2013</t>
  </si>
  <si>
    <t>D0014164</t>
  </si>
  <si>
    <t>413.8 8754:3 2013</t>
  </si>
  <si>
    <t>D0014165</t>
  </si>
  <si>
    <t>413.8 8545 2013</t>
  </si>
  <si>
    <t>D0014166</t>
  </si>
  <si>
    <t>413.8 8726 2010</t>
  </si>
  <si>
    <t>D0014167</t>
  </si>
  <si>
    <t>413.8 8468 2008</t>
  </si>
  <si>
    <t>D0014168</t>
  </si>
  <si>
    <t>413.8 8473 2008</t>
  </si>
  <si>
    <t>D0014169</t>
  </si>
  <si>
    <t>413.8 8746:3 2011</t>
  </si>
  <si>
    <t>D0014170</t>
  </si>
  <si>
    <t>413.8 8476-2 2008</t>
  </si>
  <si>
    <t>D0014171</t>
  </si>
  <si>
    <t>413.8 8762 2008</t>
  </si>
  <si>
    <t>D0014172</t>
  </si>
  <si>
    <t>413.8 8435 2011</t>
  </si>
  <si>
    <t>D0014173</t>
  </si>
  <si>
    <t>413.8 8446-2 2009</t>
  </si>
  <si>
    <t>D0014174</t>
  </si>
  <si>
    <t>413.8 8354 2010</t>
  </si>
  <si>
    <t>D0014175</t>
  </si>
  <si>
    <t>413.8 8733 2012</t>
  </si>
  <si>
    <t>D0014176</t>
  </si>
  <si>
    <t>413.8 8465:2 2007</t>
  </si>
  <si>
    <t>D0014177</t>
  </si>
  <si>
    <t>413.8 8766:3 2013</t>
  </si>
  <si>
    <t>D0014178</t>
  </si>
  <si>
    <t>413.8 8766:4 2008</t>
  </si>
  <si>
    <t>D0014179</t>
  </si>
  <si>
    <t>413.8 8593 2009</t>
  </si>
  <si>
    <t>D0014180</t>
  </si>
  <si>
    <t>413.8 8757 2014</t>
  </si>
  <si>
    <t>D0014181</t>
  </si>
  <si>
    <t>413.8 8463 2007</t>
  </si>
  <si>
    <t>D0014182</t>
  </si>
  <si>
    <t>413.8 8783 2013</t>
  </si>
  <si>
    <t>D0014183</t>
  </si>
  <si>
    <t>413.8 8466 2007</t>
  </si>
  <si>
    <t>D0014184</t>
  </si>
  <si>
    <t>413.8 8444:2 2007</t>
  </si>
  <si>
    <t>D0014185</t>
  </si>
  <si>
    <t>413.8 8663 2014</t>
  </si>
  <si>
    <t>D0014186</t>
  </si>
  <si>
    <t>413.08 8763 2014 V.1-1</t>
  </si>
  <si>
    <t>D0014187</t>
  </si>
  <si>
    <t>413.08 8763 2014 V.1-2</t>
  </si>
  <si>
    <t>D0014188</t>
  </si>
  <si>
    <t>413.08 8763 2014 V.2</t>
  </si>
  <si>
    <t>D0014189</t>
  </si>
  <si>
    <t>413.08 8763 2014 V.3</t>
  </si>
  <si>
    <t>D0014190</t>
  </si>
  <si>
    <t>413.08 8763 2014 V.4</t>
  </si>
  <si>
    <t>D0014191</t>
  </si>
  <si>
    <t>413.08 8763 2014 V.5</t>
  </si>
  <si>
    <t>D0014192</t>
  </si>
  <si>
    <t>413.08 8763 2014 V.6</t>
  </si>
  <si>
    <t>D0014193</t>
  </si>
  <si>
    <t>413.08 8763 2014 V.7</t>
  </si>
  <si>
    <t>D0014194</t>
  </si>
  <si>
    <t>413.08 8763 2014 V.8</t>
  </si>
  <si>
    <t>D0014195</t>
  </si>
  <si>
    <t>413.08 8763 2014 V.9</t>
  </si>
  <si>
    <t>D0014196</t>
  </si>
  <si>
    <t>413.08 8763 2014 V.10</t>
  </si>
  <si>
    <t>D0014197</t>
  </si>
  <si>
    <t>413.8 8537 2006</t>
  </si>
  <si>
    <t>D0014198</t>
  </si>
  <si>
    <t>413.8 8767 2004</t>
  </si>
  <si>
    <t>D0014199</t>
  </si>
  <si>
    <t>413.8 8553 2003</t>
  </si>
  <si>
    <t>D0014200</t>
  </si>
  <si>
    <t>413.8 8763-2 2004</t>
  </si>
  <si>
    <t>D0014201</t>
  </si>
  <si>
    <t>413.8 8494 2006</t>
  </si>
  <si>
    <t>D0014202</t>
  </si>
  <si>
    <t>413.8 8454 2005</t>
  </si>
  <si>
    <t>D0014203</t>
  </si>
  <si>
    <t>413.8 8466:2 2004</t>
  </si>
  <si>
    <t>D0014204</t>
  </si>
  <si>
    <t>413.8 8435:2 2005</t>
  </si>
  <si>
    <t>D0014205</t>
  </si>
  <si>
    <t>413.8 8765:2 2005</t>
  </si>
  <si>
    <t>D0014206</t>
  </si>
  <si>
    <t>413.8 8423 2006</t>
  </si>
  <si>
    <t>D0014207</t>
  </si>
  <si>
    <t>413.8 8346 2003</t>
  </si>
  <si>
    <t>D0014208</t>
  </si>
  <si>
    <t>413.8 8743 2009</t>
  </si>
  <si>
    <t>D0014209</t>
  </si>
  <si>
    <t>413.8 8724 2006</t>
  </si>
  <si>
    <t>D0014210</t>
  </si>
  <si>
    <t>413.8 8543 2006</t>
  </si>
  <si>
    <t>D0014211</t>
  </si>
  <si>
    <t>413.8 8725 2006</t>
  </si>
  <si>
    <t>D0014212</t>
  </si>
  <si>
    <t>413.8 8747 2006</t>
  </si>
  <si>
    <t>D0014213</t>
  </si>
  <si>
    <t>413.8 8692 2003</t>
  </si>
  <si>
    <t>D0014214</t>
  </si>
  <si>
    <t>413.8 8456 2007</t>
  </si>
  <si>
    <t>D0014215</t>
  </si>
  <si>
    <t>413.8 8436:2 2007</t>
  </si>
  <si>
    <t>D0014216</t>
  </si>
  <si>
    <t>413.8 8746:4 2006</t>
  </si>
  <si>
    <t>D0014217</t>
  </si>
  <si>
    <t>413.8 8747:2 2006</t>
  </si>
  <si>
    <t>D0014218</t>
  </si>
  <si>
    <t>413.8 8666 2006</t>
  </si>
  <si>
    <t>D0014219</t>
  </si>
  <si>
    <t>413.8 8746:5 2006</t>
  </si>
  <si>
    <t>D0014220</t>
  </si>
  <si>
    <t>413.8 8467 2004</t>
  </si>
  <si>
    <t>D0014221</t>
  </si>
  <si>
    <t>413.8 8779-2 2005</t>
  </si>
  <si>
    <t>D0014222</t>
  </si>
  <si>
    <t>413.8 8743:2 2005</t>
  </si>
  <si>
    <t>D0014223</t>
  </si>
  <si>
    <t>413.8 8447 2004</t>
  </si>
  <si>
    <t>D0014224</t>
  </si>
  <si>
    <t>413.8 8576 2006</t>
  </si>
  <si>
    <t>D0014225</t>
  </si>
  <si>
    <t>413.8 873-2 2006</t>
  </si>
  <si>
    <t>D0014226</t>
  </si>
  <si>
    <t>413.8 8758 2004</t>
  </si>
  <si>
    <t>D0014227</t>
  </si>
  <si>
    <t>413.8 8725:2 2006</t>
  </si>
  <si>
    <t>D0014228</t>
  </si>
  <si>
    <t>413.8 8476:2 2009</t>
  </si>
  <si>
    <t>D0014229</t>
  </si>
  <si>
    <t>413.8 8735 2002</t>
  </si>
  <si>
    <t>D0014230</t>
  </si>
  <si>
    <t>413.8 8677-2 2008</t>
  </si>
  <si>
    <t>D0014231</t>
  </si>
  <si>
    <t>413.8 833 2007</t>
  </si>
  <si>
    <t>D0014232</t>
  </si>
  <si>
    <t>413.8 8595 2004</t>
  </si>
  <si>
    <t>D0014233</t>
  </si>
  <si>
    <t>413.8 8664 2007</t>
  </si>
  <si>
    <t>D0014234</t>
  </si>
  <si>
    <t>413.8 8563 2006</t>
  </si>
  <si>
    <t>D0014274</t>
  </si>
  <si>
    <t>413.1 8764 2014</t>
  </si>
  <si>
    <t>D0014275</t>
  </si>
  <si>
    <t>413.1 8454 2014</t>
  </si>
  <si>
    <t>D0014276</t>
  </si>
  <si>
    <t>413.32 8765-2 2014</t>
  </si>
  <si>
    <t>D0014277</t>
  </si>
  <si>
    <t>413.31 8777 2014</t>
  </si>
  <si>
    <t>D0014278</t>
  </si>
  <si>
    <t>413.32 8546-2 2014</t>
  </si>
  <si>
    <t>D0014279</t>
  </si>
  <si>
    <t>413.31 8464:2 2012</t>
  </si>
  <si>
    <t>D0014280</t>
  </si>
  <si>
    <t>410.992 8629 2014</t>
  </si>
  <si>
    <t>D0014281</t>
  </si>
  <si>
    <t>413.11 8425 2014</t>
  </si>
  <si>
    <t>D0014282</t>
  </si>
  <si>
    <t>413.1 8645 2008</t>
  </si>
  <si>
    <t>D0014283</t>
  </si>
  <si>
    <t>413.11 8655 2009</t>
  </si>
  <si>
    <t>D0014284</t>
  </si>
  <si>
    <t>414 8246 2013</t>
  </si>
  <si>
    <t>D0014285</t>
  </si>
  <si>
    <t>413.33 8766 2009</t>
  </si>
  <si>
    <t>D0014286</t>
  </si>
  <si>
    <t>413.2 8359 2014</t>
  </si>
  <si>
    <t>D0014287</t>
  </si>
  <si>
    <t>413.33 8423 2009</t>
  </si>
  <si>
    <t>D0014288</t>
  </si>
  <si>
    <t>414.6 8466 2013</t>
  </si>
  <si>
    <t>D0014289</t>
  </si>
  <si>
    <t>413.32 8729 2014</t>
  </si>
  <si>
    <t>D0014290</t>
  </si>
  <si>
    <t>413.32 8446 2010</t>
  </si>
  <si>
    <t>D0014291</t>
  </si>
  <si>
    <t>413.91 8677 2012</t>
  </si>
  <si>
    <t>D0014292</t>
  </si>
  <si>
    <t>413.2 8734 2013</t>
  </si>
  <si>
    <t>D0014293</t>
  </si>
  <si>
    <t>413.11 8444 2011</t>
  </si>
  <si>
    <t>D0014294</t>
  </si>
  <si>
    <t>413.3 8466 2012</t>
  </si>
  <si>
    <t>D0014295</t>
  </si>
  <si>
    <t>413.11 8463 2014</t>
  </si>
  <si>
    <t>D0014296</t>
  </si>
  <si>
    <t>413.33 8466 2010</t>
  </si>
  <si>
    <t>D0014297</t>
  </si>
  <si>
    <t>413.2 8766 2014</t>
  </si>
  <si>
    <t>D0014298</t>
  </si>
  <si>
    <t>413.33 8636 2010</t>
  </si>
  <si>
    <t>D0014299</t>
  </si>
  <si>
    <t>413.2 8797 2014</t>
  </si>
  <si>
    <t>D0014300</t>
  </si>
  <si>
    <t>413.8 8664:2 2014</t>
  </si>
  <si>
    <t>D0014301</t>
  </si>
  <si>
    <t>413.8 8554 2013</t>
  </si>
  <si>
    <t>D0014302</t>
  </si>
  <si>
    <t>413.8 8436:3 2014</t>
  </si>
  <si>
    <t>D0014303</t>
  </si>
  <si>
    <t>413.8 8336 2013</t>
  </si>
  <si>
    <t>D0014304</t>
  </si>
  <si>
    <t>413.8 8464:2 2013</t>
  </si>
  <si>
    <t>D0014305</t>
  </si>
  <si>
    <t>413.8 8766:5 2013</t>
  </si>
  <si>
    <t>D0014306</t>
  </si>
  <si>
    <t>413.8 8726:2 2014</t>
  </si>
  <si>
    <t>D0014307</t>
  </si>
  <si>
    <t>413.8 8823 2013</t>
  </si>
  <si>
    <t>D0014308</t>
  </si>
  <si>
    <t>413.8 8654 2013</t>
  </si>
  <si>
    <t>D0014309</t>
  </si>
  <si>
    <t>413.8 8749 2012</t>
  </si>
  <si>
    <t>D0014310</t>
  </si>
  <si>
    <t>413.8 8676 2012</t>
  </si>
  <si>
    <t>D0014311</t>
  </si>
  <si>
    <t>413.8 8464:3 2013</t>
  </si>
  <si>
    <t>D0014312</t>
  </si>
  <si>
    <t>413.8 848 2014</t>
  </si>
  <si>
    <t>D0014313</t>
  </si>
  <si>
    <t>413.8 8544 2014</t>
  </si>
  <si>
    <t>D0014314</t>
  </si>
  <si>
    <t>413.8 8635:2 2012</t>
  </si>
  <si>
    <t>D0014315</t>
  </si>
  <si>
    <t>413.8 8343 2014</t>
  </si>
  <si>
    <t>D0014316</t>
  </si>
  <si>
    <t>413.8 8475-2 2014</t>
  </si>
  <si>
    <t>D0014317</t>
  </si>
  <si>
    <t>413.8 8436:4 2013</t>
  </si>
  <si>
    <t>D0014318</t>
  </si>
  <si>
    <t>413.8 8735-2 2013</t>
  </si>
  <si>
    <t>D0014319</t>
  </si>
  <si>
    <t>413.8 8544:2 2013</t>
  </si>
  <si>
    <t>D0014391</t>
  </si>
  <si>
    <t>Diagnostic imaging.</t>
  </si>
  <si>
    <t>Rockall, Andrea G.</t>
  </si>
  <si>
    <t>WN180 M9352 2013</t>
  </si>
  <si>
    <t>D0014392</t>
  </si>
  <si>
    <t>Longo, Dan L.</t>
  </si>
  <si>
    <t>WH120 H3232 2013</t>
  </si>
  <si>
    <t>D0014393</t>
  </si>
  <si>
    <t>Boyiadzis, Michael M.,</t>
  </si>
  <si>
    <t>QZ266 H487 2014</t>
  </si>
  <si>
    <t>D0014394</t>
  </si>
  <si>
    <t>394.025 8553 2014</t>
  </si>
  <si>
    <t>D0014395</t>
  </si>
  <si>
    <t>415.22 8487-3 2011 C.5</t>
  </si>
  <si>
    <t>D0014396</t>
  </si>
  <si>
    <t>417 8375 2014</t>
  </si>
  <si>
    <t>D0014397</t>
  </si>
  <si>
    <t>415.138 8576 2010 C.2</t>
  </si>
  <si>
    <t>D0014398</t>
  </si>
  <si>
    <t>416.6 8667-3 2002</t>
  </si>
  <si>
    <t>D0014399</t>
  </si>
  <si>
    <t>415.21 8756 2009 C.3</t>
  </si>
  <si>
    <t>D0014400</t>
  </si>
  <si>
    <t>811.4 8384-2 2010 C.2</t>
  </si>
  <si>
    <t>D0014419</t>
  </si>
  <si>
    <t>Fuller, Geraint,</t>
  </si>
  <si>
    <t>WL39 F9659 2013</t>
  </si>
  <si>
    <t>D0014420</t>
  </si>
  <si>
    <t>Karp, Daniel D.,</t>
  </si>
  <si>
    <t>QZ39 H2365 2015</t>
  </si>
  <si>
    <t>D0014421</t>
  </si>
  <si>
    <t>Fitzpatricks color atlas and synopsis of clinical dermatology.</t>
  </si>
  <si>
    <t>Wolff, Klaus,</t>
  </si>
  <si>
    <t>WR17 W855 2013</t>
  </si>
  <si>
    <t>D0014422</t>
  </si>
  <si>
    <t>Armstrong, Peter</t>
  </si>
  <si>
    <t>415.21 8465 2013</t>
  </si>
  <si>
    <t>D0014423</t>
  </si>
  <si>
    <t>413.91 8336 2013</t>
  </si>
  <si>
    <t>D0014424</t>
  </si>
  <si>
    <t>414.12 8554 2012</t>
  </si>
  <si>
    <t>D0014425</t>
  </si>
  <si>
    <t>413.42 845 2013</t>
  </si>
  <si>
    <t>D0014426</t>
  </si>
  <si>
    <t>413.912 8463 2012</t>
  </si>
  <si>
    <t>D0014427</t>
  </si>
  <si>
    <t>413.61 8743 2006</t>
  </si>
  <si>
    <t>D0014428</t>
  </si>
  <si>
    <t>413.91 8336-2 2014</t>
  </si>
  <si>
    <t>D0014429</t>
  </si>
  <si>
    <t>413.91 8336-3 2014</t>
  </si>
  <si>
    <t>D0014430</t>
  </si>
  <si>
    <t>413.91 8336-4 2014</t>
  </si>
  <si>
    <t>D0014431</t>
  </si>
  <si>
    <t>414.6 8445 2014</t>
  </si>
  <si>
    <t>D0014432</t>
  </si>
  <si>
    <t>413.98 8433 2014</t>
  </si>
  <si>
    <t>D0014433</t>
  </si>
  <si>
    <t>417 8756 2006</t>
  </si>
  <si>
    <t>D0014434</t>
  </si>
  <si>
    <t>410.28 8755 2013</t>
  </si>
  <si>
    <t>D0014435</t>
  </si>
  <si>
    <t>410.1619 8435:2 2015</t>
  </si>
  <si>
    <t>D0014436</t>
  </si>
  <si>
    <t>417.8 8746 2012</t>
  </si>
  <si>
    <t>D0014437</t>
  </si>
  <si>
    <t>410.1619 8547 2014</t>
  </si>
  <si>
    <t>D0014438</t>
  </si>
  <si>
    <t>415.942 8464-2 2014</t>
  </si>
  <si>
    <t>D0014439</t>
  </si>
  <si>
    <t>415.942 8464 2013</t>
  </si>
  <si>
    <t>D0014505</t>
  </si>
  <si>
    <t>414.6 8446 2013</t>
  </si>
  <si>
    <t>D0014506</t>
  </si>
  <si>
    <t>413.42 8744 2014</t>
  </si>
  <si>
    <t>D0014507</t>
  </si>
  <si>
    <t>413.8 8735:2 2015</t>
  </si>
  <si>
    <t>D0014508</t>
  </si>
  <si>
    <t>413.8 8786 2015</t>
  </si>
  <si>
    <t>D0014509</t>
  </si>
  <si>
    <t>414.53 8543 2014</t>
  </si>
  <si>
    <t>D0014510</t>
  </si>
  <si>
    <t>413.8 8349 2015</t>
  </si>
  <si>
    <t>D0014511</t>
  </si>
  <si>
    <t>413.61 8553 2015</t>
  </si>
  <si>
    <t>D0014512</t>
  </si>
  <si>
    <t>414.6 8546 2015</t>
  </si>
  <si>
    <t>D0014514</t>
  </si>
  <si>
    <t>413 8435 2007</t>
  </si>
  <si>
    <t>D0014515</t>
  </si>
  <si>
    <t>413.91 8334 2002</t>
  </si>
  <si>
    <t>D0014516</t>
  </si>
  <si>
    <t>413.8 833:2 2004</t>
  </si>
  <si>
    <t>D0014517</t>
  </si>
  <si>
    <t>414.6 833 2004</t>
  </si>
  <si>
    <t>D0014518</t>
  </si>
  <si>
    <t>413.2442 8685 2012</t>
  </si>
  <si>
    <t>D0014519</t>
  </si>
  <si>
    <t>417.125 8367 2011 C.2</t>
  </si>
  <si>
    <t>D0014520</t>
  </si>
  <si>
    <t>416.2352 8396 2014</t>
  </si>
  <si>
    <t>D0014521</t>
  </si>
  <si>
    <t>394.025 856 2011</t>
  </si>
  <si>
    <t>D0014522</t>
  </si>
  <si>
    <t>415.148 8655 2009 C.2</t>
  </si>
  <si>
    <t>D0014523</t>
  </si>
  <si>
    <t>417.5 8574 2008 C.3</t>
  </si>
  <si>
    <t>D0014524</t>
  </si>
  <si>
    <t>Agosti, Yasmeen</t>
  </si>
  <si>
    <t>415.1 8533:2 2009 C.2</t>
  </si>
  <si>
    <t>D0014525</t>
  </si>
  <si>
    <t>415.1 8434 2012</t>
  </si>
  <si>
    <t>D0014526</t>
  </si>
  <si>
    <t>413 853 2013</t>
  </si>
  <si>
    <t>D0014527</t>
  </si>
  <si>
    <t>415 8467 2010 C.10</t>
  </si>
  <si>
    <t>D0014528</t>
  </si>
  <si>
    <t>415.21026 8788 2002 C.2</t>
  </si>
  <si>
    <t>V0000625</t>
  </si>
  <si>
    <t>DVD 413.8 8287 2007</t>
  </si>
  <si>
    <t>V0000626</t>
  </si>
  <si>
    <t>DVD 413.43 8764 2008</t>
  </si>
  <si>
    <t>V0000627</t>
  </si>
  <si>
    <t>DVD 413.36 8647 2008</t>
  </si>
  <si>
    <t>V0000628</t>
  </si>
  <si>
    <t>DVD 413.32 8594 2013</t>
  </si>
  <si>
    <t>V0000629</t>
  </si>
  <si>
    <t>DVD 541.83 8647 2009</t>
  </si>
  <si>
    <t>2014-11-24</t>
  </si>
  <si>
    <t>2015-02-16</t>
  </si>
  <si>
    <r>
      <rPr>
        <sz val="12"/>
        <rFont val="新細明體"/>
        <family val="1"/>
        <charset val="136"/>
      </rPr>
      <t>林源泉</t>
    </r>
  </si>
  <si>
    <r>
      <rPr>
        <sz val="12"/>
        <rFont val="新細明體"/>
        <family val="1"/>
        <charset val="136"/>
      </rPr>
      <t>中醫部</t>
    </r>
    <phoneticPr fontId="1" type="noConversion"/>
  </si>
  <si>
    <r>
      <rPr>
        <sz val="12"/>
        <rFont val="新細明體"/>
        <family val="1"/>
        <charset val="136"/>
      </rPr>
      <t>許寶仁</t>
    </r>
  </si>
  <si>
    <r>
      <rPr>
        <sz val="12"/>
        <rFont val="新細明體"/>
        <family val="1"/>
        <charset val="136"/>
      </rPr>
      <t>張步桃</t>
    </r>
  </si>
  <si>
    <r>
      <rPr>
        <sz val="12"/>
        <rFont val="新細明體"/>
        <family val="1"/>
        <charset val="136"/>
      </rPr>
      <t>張步桃</t>
    </r>
    <r>
      <rPr>
        <sz val="12"/>
        <rFont val="Times New Roman"/>
        <family val="1"/>
      </rPr>
      <t xml:space="preserve"> </t>
    </r>
  </si>
  <si>
    <r>
      <rPr>
        <sz val="12"/>
        <rFont val="新細明體"/>
        <family val="1"/>
        <charset val="136"/>
      </rPr>
      <t>徐慧茵</t>
    </r>
    <r>
      <rPr>
        <sz val="12"/>
        <rFont val="Times New Roman"/>
        <family val="1"/>
      </rPr>
      <t xml:space="preserve"> </t>
    </r>
  </si>
  <si>
    <r>
      <rPr>
        <sz val="12"/>
        <rFont val="新細明體"/>
        <family val="1"/>
        <charset val="136"/>
      </rPr>
      <t>陳月琴</t>
    </r>
  </si>
  <si>
    <r>
      <rPr>
        <sz val="12"/>
        <rFont val="新細明體"/>
        <family val="1"/>
        <charset val="136"/>
      </rPr>
      <t>陳潮宗</t>
    </r>
  </si>
  <si>
    <r>
      <rPr>
        <sz val="12"/>
        <rFont val="新細明體"/>
        <family val="1"/>
        <charset val="136"/>
      </rPr>
      <t>施純全</t>
    </r>
  </si>
  <si>
    <r>
      <rPr>
        <sz val="12"/>
        <rFont val="新細明體"/>
        <family val="1"/>
        <charset val="136"/>
      </rPr>
      <t>郝萬山</t>
    </r>
  </si>
  <si>
    <r>
      <rPr>
        <sz val="12"/>
        <rFont val="新細明體"/>
        <family val="1"/>
        <charset val="136"/>
      </rPr>
      <t>曹永昌</t>
    </r>
  </si>
  <si>
    <r>
      <rPr>
        <sz val="12"/>
        <rFont val="新細明體"/>
        <family val="1"/>
        <charset val="136"/>
      </rPr>
      <t>陳</t>
    </r>
    <r>
      <rPr>
        <sz val="12"/>
        <rFont val="Times New Roman"/>
        <family val="1"/>
      </rPr>
      <t>,</t>
    </r>
    <r>
      <rPr>
        <sz val="12"/>
        <rFont val="新細明體"/>
        <family val="1"/>
        <charset val="136"/>
      </rPr>
      <t>鐵誠</t>
    </r>
  </si>
  <si>
    <r>
      <rPr>
        <sz val="12"/>
        <rFont val="新細明體"/>
        <family val="1"/>
        <charset val="136"/>
      </rPr>
      <t>黃大宜</t>
    </r>
  </si>
  <si>
    <r>
      <rPr>
        <sz val="12"/>
        <rFont val="新細明體"/>
        <family val="1"/>
        <charset val="136"/>
      </rPr>
      <t>黃碧松</t>
    </r>
  </si>
  <si>
    <r>
      <rPr>
        <sz val="12"/>
        <rFont val="新細明體"/>
        <family val="1"/>
        <charset val="136"/>
      </rPr>
      <t>盧崇漢</t>
    </r>
  </si>
  <si>
    <r>
      <rPr>
        <sz val="12"/>
        <rFont val="新細明體"/>
        <family val="1"/>
        <charset val="136"/>
      </rPr>
      <t>戴吉雄</t>
    </r>
  </si>
  <si>
    <r>
      <rPr>
        <sz val="12"/>
        <rFont val="新細明體"/>
        <family val="1"/>
        <charset val="136"/>
      </rPr>
      <t>婁紹昆</t>
    </r>
  </si>
  <si>
    <r>
      <rPr>
        <sz val="12"/>
        <rFont val="新細明體"/>
        <family val="1"/>
        <charset val="136"/>
      </rPr>
      <t>張存悌</t>
    </r>
  </si>
  <si>
    <r>
      <rPr>
        <sz val="12"/>
        <rFont val="新細明體"/>
        <family val="1"/>
        <charset val="136"/>
      </rPr>
      <t>咳嗽防治經驗</t>
    </r>
    <r>
      <rPr>
        <sz val="12"/>
        <rFont val="Times New Roman"/>
        <family val="1"/>
      </rPr>
      <t>/</t>
    </r>
  </si>
  <si>
    <r>
      <rPr>
        <sz val="12"/>
        <rFont val="新細明體"/>
        <family val="1"/>
        <charset val="136"/>
      </rPr>
      <t>柏正平</t>
    </r>
  </si>
  <si>
    <r>
      <rPr>
        <sz val="12"/>
        <rFont val="新細明體"/>
        <family val="1"/>
        <charset val="136"/>
      </rPr>
      <t>吳謙</t>
    </r>
  </si>
  <si>
    <r>
      <rPr>
        <sz val="12"/>
        <rFont val="新細明體"/>
        <family val="1"/>
        <charset val="136"/>
      </rPr>
      <t>史氏兒科療法真傳</t>
    </r>
    <r>
      <rPr>
        <sz val="12"/>
        <rFont val="Times New Roman"/>
        <family val="1"/>
      </rPr>
      <t xml:space="preserve">: </t>
    </r>
    <r>
      <rPr>
        <sz val="12"/>
        <rFont val="新細明體"/>
        <family val="1"/>
        <charset val="136"/>
      </rPr>
      <t>祖孫九代人的臨證心悟</t>
    </r>
    <r>
      <rPr>
        <sz val="12"/>
        <rFont val="Times New Roman"/>
        <family val="1"/>
      </rPr>
      <t>/</t>
    </r>
  </si>
  <si>
    <r>
      <rPr>
        <sz val="12"/>
        <rFont val="新細明體"/>
        <family val="1"/>
        <charset val="136"/>
      </rPr>
      <t>史來恩</t>
    </r>
  </si>
  <si>
    <r>
      <rPr>
        <sz val="12"/>
        <rFont val="新細明體"/>
        <family val="1"/>
        <charset val="136"/>
      </rPr>
      <t>周學海脈學四書</t>
    </r>
    <r>
      <rPr>
        <sz val="12"/>
        <rFont val="Times New Roman"/>
        <family val="1"/>
      </rPr>
      <t>/</t>
    </r>
  </si>
  <si>
    <r>
      <rPr>
        <sz val="12"/>
        <rFont val="新細明體"/>
        <family val="1"/>
        <charset val="136"/>
      </rPr>
      <t>周學海</t>
    </r>
  </si>
  <si>
    <r>
      <rPr>
        <sz val="12"/>
        <rFont val="新細明體"/>
        <family val="1"/>
        <charset val="136"/>
      </rPr>
      <t>任之堂中藥講記</t>
    </r>
    <r>
      <rPr>
        <sz val="12"/>
        <rFont val="Times New Roman"/>
        <family val="1"/>
      </rPr>
      <t>/</t>
    </r>
  </si>
  <si>
    <r>
      <rPr>
        <sz val="12"/>
        <rFont val="新細明體"/>
        <family val="1"/>
        <charset val="136"/>
      </rPr>
      <t>曾培杰</t>
    </r>
  </si>
  <si>
    <r>
      <rPr>
        <sz val="12"/>
        <rFont val="新細明體"/>
        <family val="1"/>
        <charset val="136"/>
      </rPr>
      <t>王德鑑</t>
    </r>
  </si>
  <si>
    <r>
      <rPr>
        <sz val="12"/>
        <rFont val="新細明體"/>
        <family val="1"/>
        <charset val="136"/>
      </rPr>
      <t>江育仁</t>
    </r>
  </si>
  <si>
    <r>
      <rPr>
        <sz val="12"/>
        <rFont val="新細明體"/>
        <family val="1"/>
        <charset val="136"/>
      </rPr>
      <t>羅元愷</t>
    </r>
    <r>
      <rPr>
        <sz val="12"/>
        <rFont val="Times New Roman"/>
        <family val="1"/>
      </rPr>
      <t xml:space="preserve"> </t>
    </r>
  </si>
  <si>
    <r>
      <rPr>
        <sz val="12"/>
        <rFont val="新細明體"/>
        <family val="1"/>
        <charset val="136"/>
      </rPr>
      <t>顧伯康</t>
    </r>
  </si>
  <si>
    <r>
      <rPr>
        <sz val="12"/>
        <rFont val="新細明體"/>
        <family val="1"/>
        <charset val="136"/>
      </rPr>
      <t>段逸山</t>
    </r>
    <r>
      <rPr>
        <sz val="12"/>
        <rFont val="Times New Roman"/>
        <family val="1"/>
      </rPr>
      <t xml:space="preserve"> </t>
    </r>
  </si>
  <si>
    <r>
      <rPr>
        <sz val="12"/>
        <rFont val="新細明體"/>
        <family val="1"/>
        <charset val="136"/>
      </rPr>
      <t>張伯臾</t>
    </r>
    <r>
      <rPr>
        <sz val="12"/>
        <rFont val="Times New Roman"/>
        <family val="1"/>
      </rPr>
      <t xml:space="preserve"> </t>
    </r>
  </si>
  <si>
    <r>
      <rPr>
        <sz val="12"/>
        <rFont val="新細明體"/>
        <family val="1"/>
        <charset val="136"/>
      </rPr>
      <t>鄧鐵濤</t>
    </r>
    <r>
      <rPr>
        <sz val="12"/>
        <rFont val="Times New Roman"/>
        <family val="1"/>
      </rPr>
      <t xml:space="preserve"> </t>
    </r>
  </si>
  <si>
    <r>
      <rPr>
        <sz val="12"/>
        <rFont val="新細明體"/>
        <family val="1"/>
        <charset val="136"/>
      </rPr>
      <t>印會河</t>
    </r>
  </si>
  <si>
    <r>
      <rPr>
        <sz val="12"/>
        <rFont val="新細明體"/>
        <family val="1"/>
        <charset val="136"/>
      </rPr>
      <t>程士德</t>
    </r>
  </si>
  <si>
    <r>
      <rPr>
        <sz val="12"/>
        <rFont val="新細明體"/>
        <family val="1"/>
        <charset val="136"/>
      </rPr>
      <t>楊甲三</t>
    </r>
    <r>
      <rPr>
        <sz val="12"/>
        <rFont val="Times New Roman"/>
        <family val="1"/>
      </rPr>
      <t xml:space="preserve"> </t>
    </r>
  </si>
  <si>
    <r>
      <rPr>
        <sz val="12"/>
        <rFont val="新細明體"/>
        <family val="1"/>
        <charset val="136"/>
      </rPr>
      <t>李培生</t>
    </r>
    <r>
      <rPr>
        <sz val="12"/>
        <rFont val="Times New Roman"/>
        <family val="1"/>
      </rPr>
      <t xml:space="preserve"> </t>
    </r>
  </si>
  <si>
    <r>
      <rPr>
        <sz val="12"/>
        <rFont val="新細明體"/>
        <family val="1"/>
        <charset val="136"/>
      </rPr>
      <t>李克光</t>
    </r>
    <r>
      <rPr>
        <sz val="12"/>
        <rFont val="Times New Roman"/>
        <family val="1"/>
      </rPr>
      <t xml:space="preserve"> </t>
    </r>
  </si>
  <si>
    <r>
      <rPr>
        <sz val="12"/>
        <rFont val="新細明體"/>
        <family val="1"/>
        <charset val="136"/>
      </rPr>
      <t>孟澍江</t>
    </r>
    <r>
      <rPr>
        <sz val="12"/>
        <rFont val="Times New Roman"/>
        <family val="1"/>
      </rPr>
      <t xml:space="preserve"> </t>
    </r>
  </si>
  <si>
    <r>
      <rPr>
        <sz val="12"/>
        <rFont val="新細明體"/>
        <family val="1"/>
        <charset val="136"/>
      </rPr>
      <t>顏正華</t>
    </r>
    <r>
      <rPr>
        <sz val="12"/>
        <rFont val="Times New Roman"/>
        <family val="1"/>
      </rPr>
      <t xml:space="preserve"> </t>
    </r>
  </si>
  <si>
    <r>
      <rPr>
        <sz val="12"/>
        <rFont val="新細明體"/>
        <family val="1"/>
        <charset val="136"/>
      </rPr>
      <t>張安楨</t>
    </r>
  </si>
  <si>
    <r>
      <rPr>
        <sz val="12"/>
        <rFont val="新細明體"/>
        <family val="1"/>
        <charset val="136"/>
      </rPr>
      <t>曹仁發</t>
    </r>
  </si>
  <si>
    <r>
      <rPr>
        <sz val="12"/>
        <rFont val="新細明體"/>
        <family val="1"/>
        <charset val="136"/>
      </rPr>
      <t>丁光迪</t>
    </r>
    <r>
      <rPr>
        <sz val="12"/>
        <rFont val="Times New Roman"/>
        <family val="1"/>
      </rPr>
      <t xml:space="preserve"> </t>
    </r>
  </si>
  <si>
    <r>
      <rPr>
        <sz val="12"/>
        <rFont val="新細明體"/>
        <family val="1"/>
        <charset val="136"/>
      </rPr>
      <t>廖品正</t>
    </r>
    <r>
      <rPr>
        <sz val="12"/>
        <rFont val="Times New Roman"/>
        <family val="1"/>
      </rPr>
      <t xml:space="preserve"> </t>
    </r>
  </si>
  <si>
    <r>
      <rPr>
        <sz val="12"/>
        <rFont val="新細明體"/>
        <family val="1"/>
        <charset val="136"/>
      </rPr>
      <t>甄志亞</t>
    </r>
    <r>
      <rPr>
        <sz val="12"/>
        <rFont val="Times New Roman"/>
        <family val="1"/>
      </rPr>
      <t xml:space="preserve"> </t>
    </r>
  </si>
  <si>
    <r>
      <rPr>
        <sz val="12"/>
        <rFont val="新細明體"/>
        <family val="1"/>
        <charset val="136"/>
      </rPr>
      <t>王綿之</t>
    </r>
    <r>
      <rPr>
        <sz val="12"/>
        <rFont val="Times New Roman"/>
        <family val="1"/>
      </rPr>
      <t xml:space="preserve"> </t>
    </r>
  </si>
  <si>
    <r>
      <rPr>
        <sz val="12"/>
        <rFont val="新細明體"/>
        <family val="1"/>
        <charset val="136"/>
      </rPr>
      <t>《本草綱目》</t>
    </r>
    <r>
      <rPr>
        <sz val="12"/>
        <rFont val="Times New Roman"/>
        <family val="1"/>
      </rPr>
      <t>(</t>
    </r>
    <r>
      <rPr>
        <sz val="12"/>
        <rFont val="新細明體"/>
        <family val="1"/>
        <charset val="136"/>
      </rPr>
      <t>金陵本</t>
    </r>
    <r>
      <rPr>
        <sz val="12"/>
        <rFont val="Times New Roman"/>
        <family val="1"/>
      </rPr>
      <t>)</t>
    </r>
    <r>
      <rPr>
        <sz val="12"/>
        <rFont val="新細明體"/>
        <family val="1"/>
        <charset val="136"/>
      </rPr>
      <t>新校注</t>
    </r>
    <r>
      <rPr>
        <sz val="12"/>
        <rFont val="Times New Roman"/>
        <family val="1"/>
      </rPr>
      <t>/</t>
    </r>
  </si>
  <si>
    <r>
      <rPr>
        <sz val="12"/>
        <rFont val="新細明體"/>
        <family val="1"/>
        <charset val="136"/>
      </rPr>
      <t>王慶國</t>
    </r>
  </si>
  <si>
    <r>
      <rPr>
        <sz val="12"/>
        <rFont val="新細明體"/>
        <family val="1"/>
        <charset val="136"/>
      </rPr>
      <t>任繼學用藥心得十講</t>
    </r>
    <r>
      <rPr>
        <sz val="12"/>
        <rFont val="Times New Roman"/>
        <family val="1"/>
      </rPr>
      <t>/</t>
    </r>
  </si>
  <si>
    <r>
      <rPr>
        <sz val="12"/>
        <rFont val="新細明體"/>
        <family val="1"/>
        <charset val="136"/>
      </rPr>
      <t>南征</t>
    </r>
  </si>
  <si>
    <r>
      <rPr>
        <sz val="12"/>
        <rFont val="新細明體"/>
        <family val="1"/>
        <charset val="136"/>
      </rPr>
      <t>中醫火神三書</t>
    </r>
    <r>
      <rPr>
        <sz val="12"/>
        <rFont val="Times New Roman"/>
        <family val="1"/>
      </rPr>
      <t xml:space="preserve">: </t>
    </r>
    <r>
      <rPr>
        <sz val="12"/>
        <rFont val="新細明體"/>
        <family val="1"/>
        <charset val="136"/>
      </rPr>
      <t>醫理真傳、醫法圓通、傷寒恆論</t>
    </r>
    <r>
      <rPr>
        <sz val="12"/>
        <rFont val="Times New Roman"/>
        <family val="1"/>
      </rPr>
      <t>/</t>
    </r>
  </si>
  <si>
    <r>
      <rPr>
        <sz val="12"/>
        <rFont val="新細明體"/>
        <family val="1"/>
        <charset val="136"/>
      </rPr>
      <t>鄭欽安</t>
    </r>
  </si>
  <si>
    <r>
      <rPr>
        <sz val="12"/>
        <rFont val="新細明體"/>
        <family val="1"/>
        <charset val="136"/>
      </rPr>
      <t>清宮醫案精選</t>
    </r>
    <r>
      <rPr>
        <sz val="12"/>
        <rFont val="Times New Roman"/>
        <family val="1"/>
      </rPr>
      <t>/</t>
    </r>
  </si>
  <si>
    <r>
      <rPr>
        <sz val="12"/>
        <rFont val="新細明體"/>
        <family val="1"/>
        <charset val="136"/>
      </rPr>
      <t>陳可冀</t>
    </r>
  </si>
  <si>
    <r>
      <rPr>
        <sz val="12"/>
        <rFont val="新細明體"/>
        <family val="1"/>
        <charset val="136"/>
      </rPr>
      <t>李濟仁點評名老中醫腫瘤驗案</t>
    </r>
    <r>
      <rPr>
        <sz val="12"/>
        <rFont val="Times New Roman"/>
        <family val="1"/>
      </rPr>
      <t>/</t>
    </r>
  </si>
  <si>
    <r>
      <rPr>
        <sz val="12"/>
        <rFont val="新細明體"/>
        <family val="1"/>
        <charset val="136"/>
      </rPr>
      <t>李濟仁</t>
    </r>
  </si>
  <si>
    <r>
      <rPr>
        <sz val="12"/>
        <rFont val="新細明體"/>
        <family val="1"/>
        <charset val="136"/>
      </rPr>
      <t>全國中醫眼科名家學術經驗集</t>
    </r>
    <r>
      <rPr>
        <sz val="12"/>
        <rFont val="Times New Roman"/>
        <family val="1"/>
      </rPr>
      <t>/</t>
    </r>
  </si>
  <si>
    <r>
      <rPr>
        <sz val="12"/>
        <rFont val="新細明體"/>
        <family val="1"/>
        <charset val="136"/>
      </rPr>
      <t>彭清華</t>
    </r>
  </si>
  <si>
    <r>
      <rPr>
        <sz val="12"/>
        <rFont val="新細明體"/>
        <family val="1"/>
        <charset val="136"/>
      </rPr>
      <t>秦伯未醫案</t>
    </r>
    <r>
      <rPr>
        <sz val="12"/>
        <rFont val="Times New Roman"/>
        <family val="1"/>
      </rPr>
      <t>/</t>
    </r>
  </si>
  <si>
    <r>
      <rPr>
        <sz val="12"/>
        <rFont val="新細明體"/>
        <family val="1"/>
        <charset val="136"/>
      </rPr>
      <t>孫其新</t>
    </r>
  </si>
  <si>
    <r>
      <rPr>
        <sz val="12"/>
        <rFont val="新細明體"/>
        <family val="1"/>
        <charset val="136"/>
      </rPr>
      <t>孫桂芝腫瘤病中醫臨證實錄</t>
    </r>
    <r>
      <rPr>
        <sz val="12"/>
        <rFont val="Times New Roman"/>
        <family val="1"/>
      </rPr>
      <t>/</t>
    </r>
  </si>
  <si>
    <r>
      <rPr>
        <sz val="12"/>
        <rFont val="新細明體"/>
        <family val="1"/>
        <charset val="136"/>
      </rPr>
      <t>劉聲</t>
    </r>
  </si>
  <si>
    <r>
      <rPr>
        <sz val="12"/>
        <rFont val="新細明體"/>
        <family val="1"/>
        <charset val="136"/>
      </rPr>
      <t>名中醫經方時方治腫瘤</t>
    </r>
    <r>
      <rPr>
        <sz val="12"/>
        <rFont val="Times New Roman"/>
        <family val="1"/>
      </rPr>
      <t xml:space="preserve">. </t>
    </r>
    <r>
      <rPr>
        <sz val="12"/>
        <rFont val="新細明體"/>
        <family val="1"/>
        <charset val="136"/>
      </rPr>
      <t>第二輯</t>
    </r>
    <r>
      <rPr>
        <sz val="12"/>
        <rFont val="Times New Roman"/>
        <family val="1"/>
      </rPr>
      <t>/</t>
    </r>
  </si>
  <si>
    <r>
      <rPr>
        <sz val="12"/>
        <rFont val="新細明體"/>
        <family val="1"/>
        <charset val="136"/>
      </rPr>
      <t>花寶金</t>
    </r>
  </si>
  <si>
    <r>
      <rPr>
        <sz val="12"/>
        <rFont val="新細明體"/>
        <family val="1"/>
        <charset val="136"/>
      </rPr>
      <t>魏氏傷科手法治療圖解</t>
    </r>
    <r>
      <rPr>
        <sz val="12"/>
        <rFont val="Times New Roman"/>
        <family val="1"/>
      </rPr>
      <t>/</t>
    </r>
  </si>
  <si>
    <r>
      <rPr>
        <sz val="12"/>
        <rFont val="新細明體"/>
        <family val="1"/>
        <charset val="136"/>
      </rPr>
      <t>狄任農</t>
    </r>
  </si>
  <si>
    <r>
      <rPr>
        <sz val="12"/>
        <rFont val="新細明體"/>
        <family val="1"/>
        <charset val="136"/>
      </rPr>
      <t>大腸癌中醫證治</t>
    </r>
    <r>
      <rPr>
        <sz val="12"/>
        <rFont val="Times New Roman"/>
        <family val="1"/>
      </rPr>
      <t>/</t>
    </r>
  </si>
  <si>
    <r>
      <rPr>
        <sz val="12"/>
        <rFont val="新細明體"/>
        <family val="1"/>
        <charset val="136"/>
      </rPr>
      <t>楊國旺</t>
    </r>
  </si>
  <si>
    <r>
      <rPr>
        <sz val="12"/>
        <rFont val="新細明體"/>
        <family val="1"/>
        <charset val="136"/>
      </rPr>
      <t>肺癌中醫證治</t>
    </r>
    <r>
      <rPr>
        <sz val="12"/>
        <rFont val="Times New Roman"/>
        <family val="1"/>
      </rPr>
      <t>/</t>
    </r>
  </si>
  <si>
    <r>
      <rPr>
        <sz val="12"/>
        <rFont val="新細明體"/>
        <family val="1"/>
        <charset val="136"/>
      </rPr>
      <t>山廣志</t>
    </r>
  </si>
  <si>
    <r>
      <rPr>
        <sz val="12"/>
        <rFont val="新細明體"/>
        <family val="1"/>
        <charset val="136"/>
      </rPr>
      <t>肝癌中醫證治</t>
    </r>
    <r>
      <rPr>
        <sz val="12"/>
        <rFont val="Times New Roman"/>
        <family val="1"/>
      </rPr>
      <t>/</t>
    </r>
  </si>
  <si>
    <r>
      <rPr>
        <sz val="12"/>
        <rFont val="新細明體"/>
        <family val="1"/>
        <charset val="136"/>
      </rPr>
      <t>實用臨床中藥學</t>
    </r>
    <r>
      <rPr>
        <sz val="12"/>
        <rFont val="Times New Roman"/>
        <family val="1"/>
      </rPr>
      <t>(</t>
    </r>
    <r>
      <rPr>
        <sz val="12"/>
        <rFont val="新細明體"/>
        <family val="1"/>
        <charset val="136"/>
      </rPr>
      <t>中藥飲片部分</t>
    </r>
    <r>
      <rPr>
        <sz val="12"/>
        <rFont val="Times New Roman"/>
        <family val="1"/>
      </rPr>
      <t>)/</t>
    </r>
  </si>
  <si>
    <r>
      <rPr>
        <sz val="12"/>
        <rFont val="新細明體"/>
        <family val="1"/>
        <charset val="136"/>
      </rPr>
      <t>李學林</t>
    </r>
  </si>
  <si>
    <r>
      <rPr>
        <sz val="12"/>
        <rFont val="新細明體"/>
        <family val="1"/>
        <charset val="136"/>
      </rPr>
      <t>丁甘仁</t>
    </r>
  </si>
  <si>
    <r>
      <rPr>
        <sz val="12"/>
        <rFont val="新細明體"/>
        <family val="1"/>
        <charset val="136"/>
      </rPr>
      <t>傅青主女科</t>
    </r>
    <r>
      <rPr>
        <sz val="12"/>
        <rFont val="Times New Roman"/>
        <family val="1"/>
      </rPr>
      <t>/</t>
    </r>
  </si>
  <si>
    <r>
      <rPr>
        <sz val="12"/>
        <rFont val="新細明體"/>
        <family val="1"/>
        <charset val="136"/>
      </rPr>
      <t>傅山</t>
    </r>
  </si>
  <si>
    <r>
      <rPr>
        <sz val="12"/>
        <rFont val="新細明體"/>
        <family val="1"/>
        <charset val="136"/>
      </rPr>
      <t>圖解南少林理筋整脊康復療法</t>
    </r>
    <r>
      <rPr>
        <sz val="12"/>
        <rFont val="Times New Roman"/>
        <family val="1"/>
      </rPr>
      <t>/</t>
    </r>
  </si>
  <si>
    <r>
      <rPr>
        <sz val="12"/>
        <rFont val="新細明體"/>
        <family val="1"/>
        <charset val="136"/>
      </rPr>
      <t>王和鳴</t>
    </r>
  </si>
  <si>
    <r>
      <rPr>
        <sz val="12"/>
        <rFont val="新細明體"/>
        <family val="1"/>
        <charset val="136"/>
      </rPr>
      <t>圖解中美整合手法</t>
    </r>
    <r>
      <rPr>
        <sz val="12"/>
        <rFont val="Times New Roman"/>
        <family val="1"/>
      </rPr>
      <t>/</t>
    </r>
  </si>
  <si>
    <r>
      <rPr>
        <sz val="12"/>
        <rFont val="新細明體"/>
        <family val="1"/>
        <charset val="136"/>
      </rPr>
      <t>王守東</t>
    </r>
  </si>
  <si>
    <r>
      <rPr>
        <sz val="12"/>
        <rFont val="新細明體"/>
        <family val="1"/>
        <charset val="136"/>
      </rPr>
      <t>圖解醫武功夫整脊手法</t>
    </r>
    <r>
      <rPr>
        <sz val="12"/>
        <rFont val="Times New Roman"/>
        <family val="1"/>
      </rPr>
      <t>/</t>
    </r>
  </si>
  <si>
    <r>
      <rPr>
        <sz val="12"/>
        <rFont val="新細明體"/>
        <family val="1"/>
        <charset val="136"/>
      </rPr>
      <t>張大勇</t>
    </r>
  </si>
  <si>
    <r>
      <rPr>
        <sz val="12"/>
        <rFont val="新細明體"/>
        <family val="1"/>
        <charset val="136"/>
      </rPr>
      <t>當代名老中醫經驗方匯粹</t>
    </r>
    <r>
      <rPr>
        <sz val="12"/>
        <rFont val="Times New Roman"/>
        <family val="1"/>
      </rPr>
      <t>/</t>
    </r>
  </si>
  <si>
    <r>
      <rPr>
        <sz val="12"/>
        <rFont val="新細明體"/>
        <family val="1"/>
        <charset val="136"/>
      </rPr>
      <t>賀興東</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</si>
  <si>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內科分冊（心腦疾病）</t>
    </r>
    <r>
      <rPr>
        <sz val="12"/>
        <rFont val="Times New Roman"/>
        <family val="1"/>
      </rPr>
      <t>/</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</si>
  <si>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內科分冊（外感肺腎疾病）</t>
    </r>
    <r>
      <rPr>
        <sz val="12"/>
        <rFont val="Times New Roman"/>
        <family val="1"/>
      </rPr>
      <t>/</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</si>
  <si>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婦科分冊</t>
    </r>
    <r>
      <rPr>
        <sz val="12"/>
        <rFont val="Times New Roman"/>
        <family val="1"/>
      </rPr>
      <t>/</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</si>
  <si>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兒科分冊</t>
    </r>
    <r>
      <rPr>
        <sz val="12"/>
        <rFont val="Times New Roman"/>
        <family val="1"/>
      </rPr>
      <t>/</t>
    </r>
  </si>
  <si>
    <r>
      <rPr>
        <sz val="12"/>
        <rFont val="新細明體"/>
        <family val="1"/>
        <charset val="136"/>
      </rPr>
      <t>古中醫學圓運動</t>
    </r>
    <r>
      <rPr>
        <sz val="12"/>
        <rFont val="Times New Roman"/>
        <family val="1"/>
      </rPr>
      <t>/</t>
    </r>
  </si>
  <si>
    <r>
      <rPr>
        <sz val="12"/>
        <rFont val="新細明體"/>
        <family val="1"/>
        <charset val="136"/>
      </rPr>
      <t>彭子益</t>
    </r>
  </si>
  <si>
    <r>
      <rPr>
        <sz val="12"/>
        <rFont val="新細明體"/>
        <family val="1"/>
        <charset val="136"/>
      </rPr>
      <t>王梅</t>
    </r>
  </si>
  <si>
    <r>
      <rPr>
        <sz val="12"/>
        <rFont val="新細明體"/>
        <family val="1"/>
        <charset val="136"/>
      </rPr>
      <t>馮德華</t>
    </r>
  </si>
  <si>
    <r>
      <rPr>
        <sz val="12"/>
        <rFont val="新細明體"/>
        <family val="1"/>
        <charset val="136"/>
      </rPr>
      <t>盧祥之</t>
    </r>
  </si>
  <si>
    <r>
      <rPr>
        <sz val="12"/>
        <rFont val="新細明體"/>
        <family val="1"/>
        <charset val="136"/>
      </rPr>
      <t>盧紫曄</t>
    </r>
  </si>
  <si>
    <r>
      <rPr>
        <sz val="12"/>
        <rFont val="新細明體"/>
        <family val="1"/>
        <charset val="136"/>
      </rPr>
      <t>杜惠芳</t>
    </r>
  </si>
  <si>
    <r>
      <rPr>
        <sz val="12"/>
        <rFont val="新細明體"/>
        <family val="1"/>
        <charset val="136"/>
      </rPr>
      <t>包涵</t>
    </r>
  </si>
  <si>
    <r>
      <rPr>
        <sz val="12"/>
        <rFont val="新細明體"/>
        <family val="1"/>
        <charset val="136"/>
      </rPr>
      <t>王宏芬</t>
    </r>
  </si>
  <si>
    <r>
      <rPr>
        <sz val="12"/>
        <rFont val="新細明體"/>
        <family val="1"/>
        <charset val="136"/>
      </rPr>
      <t>劉鐵軍</t>
    </r>
  </si>
  <si>
    <r>
      <rPr>
        <sz val="12"/>
        <rFont val="新細明體"/>
        <family val="1"/>
        <charset val="136"/>
      </rPr>
      <t>郭靄春</t>
    </r>
  </si>
  <si>
    <r>
      <rPr>
        <sz val="12"/>
        <rFont val="新細明體"/>
        <family val="1"/>
        <charset val="136"/>
      </rPr>
      <t>顧恪波</t>
    </r>
  </si>
  <si>
    <r>
      <rPr>
        <sz val="12"/>
        <rFont val="新細明體"/>
        <family val="1"/>
        <charset val="136"/>
      </rPr>
      <t>湯本求真</t>
    </r>
  </si>
  <si>
    <r>
      <rPr>
        <sz val="12"/>
        <rFont val="新細明體"/>
        <family val="1"/>
        <charset val="136"/>
      </rPr>
      <t>張仲景傳世名方</t>
    </r>
    <r>
      <rPr>
        <sz val="12"/>
        <rFont val="Times New Roman"/>
        <family val="1"/>
      </rPr>
      <t xml:space="preserve">. </t>
    </r>
    <r>
      <rPr>
        <sz val="12"/>
        <rFont val="新細明體"/>
        <family val="1"/>
        <charset val="136"/>
      </rPr>
      <t>傷寒卷</t>
    </r>
    <r>
      <rPr>
        <sz val="12"/>
        <rFont val="Times New Roman"/>
        <family val="1"/>
      </rPr>
      <t>/</t>
    </r>
  </si>
  <si>
    <r>
      <rPr>
        <sz val="12"/>
        <rFont val="新細明體"/>
        <family val="1"/>
        <charset val="136"/>
      </rPr>
      <t>鐘相根</t>
    </r>
  </si>
  <si>
    <r>
      <rPr>
        <sz val="12"/>
        <rFont val="新細明體"/>
        <family val="1"/>
        <charset val="136"/>
      </rPr>
      <t>鄧鐵濤</t>
    </r>
  </si>
  <si>
    <r>
      <rPr>
        <sz val="12"/>
        <rFont val="新細明體"/>
        <family val="1"/>
        <charset val="136"/>
      </rPr>
      <t>瞿嶽雲</t>
    </r>
  </si>
  <si>
    <r>
      <rPr>
        <sz val="12"/>
        <rFont val="新細明體"/>
        <family val="1"/>
        <charset val="136"/>
      </rPr>
      <t>經方醫學</t>
    </r>
    <r>
      <rPr>
        <sz val="12"/>
        <rFont val="Times New Roman"/>
        <family val="1"/>
      </rPr>
      <t xml:space="preserve">  </t>
    </r>
    <r>
      <rPr>
        <sz val="12"/>
        <rFont val="新細明體"/>
        <family val="1"/>
        <charset val="136"/>
      </rPr>
      <t>第三卷</t>
    </r>
    <r>
      <rPr>
        <sz val="12"/>
        <rFont val="Times New Roman"/>
        <family val="1"/>
      </rPr>
      <t xml:space="preserve">/ </t>
    </r>
  </si>
  <si>
    <r>
      <rPr>
        <sz val="12"/>
        <rFont val="新細明體"/>
        <family val="1"/>
        <charset val="136"/>
      </rPr>
      <t>江部洋一郎</t>
    </r>
  </si>
  <si>
    <r>
      <rPr>
        <sz val="12"/>
        <rFont val="新細明體"/>
        <family val="1"/>
        <charset val="136"/>
      </rPr>
      <t>夏翔教授臨床教學實錄</t>
    </r>
    <r>
      <rPr>
        <sz val="12"/>
        <rFont val="Times New Roman"/>
        <family val="1"/>
      </rPr>
      <t>/</t>
    </r>
  </si>
  <si>
    <r>
      <rPr>
        <sz val="12"/>
        <rFont val="新細明體"/>
        <family val="1"/>
        <charset val="136"/>
      </rPr>
      <t>張振賢</t>
    </r>
  </si>
  <si>
    <r>
      <rPr>
        <sz val="12"/>
        <rFont val="新細明體"/>
        <family val="1"/>
        <charset val="136"/>
      </rPr>
      <t>吳昆</t>
    </r>
  </si>
  <si>
    <r>
      <rPr>
        <sz val="12"/>
        <rFont val="新細明體"/>
        <family val="1"/>
        <charset val="136"/>
      </rPr>
      <t>馮先波</t>
    </r>
  </si>
  <si>
    <r>
      <rPr>
        <sz val="12"/>
        <rFont val="新細明體"/>
        <family val="1"/>
        <charset val="136"/>
      </rPr>
      <t>劉渡舟</t>
    </r>
  </si>
  <si>
    <r>
      <rPr>
        <sz val="12"/>
        <rFont val="新細明體"/>
        <family val="1"/>
        <charset val="136"/>
      </rPr>
      <t>王綿之</t>
    </r>
  </si>
  <si>
    <r>
      <rPr>
        <sz val="12"/>
        <rFont val="新細明體"/>
        <family val="1"/>
        <charset val="136"/>
      </rPr>
      <t>陳潮祖</t>
    </r>
    <r>
      <rPr>
        <sz val="12"/>
        <rFont val="Times New Roman"/>
        <family val="1"/>
      </rPr>
      <t xml:space="preserve"> </t>
    </r>
  </si>
  <si>
    <r>
      <rPr>
        <sz val="12"/>
        <rFont val="新細明體"/>
        <family val="1"/>
        <charset val="136"/>
      </rPr>
      <t>王光宇</t>
    </r>
  </si>
  <si>
    <r>
      <rPr>
        <sz val="12"/>
        <rFont val="新細明體"/>
        <family val="1"/>
        <charset val="136"/>
      </rPr>
      <t>李艷</t>
    </r>
  </si>
  <si>
    <r>
      <rPr>
        <sz val="12"/>
        <rFont val="新細明體"/>
        <family val="1"/>
        <charset val="136"/>
      </rPr>
      <t>朱良春</t>
    </r>
  </si>
  <si>
    <r>
      <rPr>
        <sz val="12"/>
        <rFont val="新細明體"/>
        <family val="1"/>
        <charset val="136"/>
      </rPr>
      <t>張鏡人</t>
    </r>
  </si>
  <si>
    <r>
      <rPr>
        <sz val="12"/>
        <rFont val="新細明體"/>
        <family val="1"/>
        <charset val="136"/>
      </rPr>
      <t>方和謙</t>
    </r>
  </si>
  <si>
    <r>
      <rPr>
        <sz val="12"/>
        <rFont val="新細明體"/>
        <family val="1"/>
        <charset val="136"/>
      </rPr>
      <t>何若蘋</t>
    </r>
  </si>
  <si>
    <r>
      <rPr>
        <sz val="12"/>
        <rFont val="新細明體"/>
        <family val="1"/>
        <charset val="136"/>
      </rPr>
      <t>顏德馨</t>
    </r>
  </si>
  <si>
    <r>
      <rPr>
        <sz val="12"/>
        <rFont val="新細明體"/>
        <family val="1"/>
        <charset val="136"/>
      </rPr>
      <t>朱音</t>
    </r>
  </si>
  <si>
    <r>
      <rPr>
        <sz val="12"/>
        <rFont val="新細明體"/>
        <family val="1"/>
        <charset val="136"/>
      </rPr>
      <t>方力行</t>
    </r>
  </si>
  <si>
    <r>
      <rPr>
        <sz val="12"/>
        <rFont val="新細明體"/>
        <family val="1"/>
        <charset val="136"/>
      </rPr>
      <t>周忞</t>
    </r>
  </si>
  <si>
    <r>
      <rPr>
        <sz val="12"/>
        <rFont val="新細明體"/>
        <family val="1"/>
        <charset val="136"/>
      </rPr>
      <t>張寧</t>
    </r>
  </si>
  <si>
    <r>
      <rPr>
        <sz val="12"/>
        <rFont val="新細明體"/>
        <family val="1"/>
        <charset val="136"/>
      </rPr>
      <t>梁慧鳳</t>
    </r>
  </si>
  <si>
    <r>
      <rPr>
        <sz val="12"/>
        <rFont val="新細明體"/>
        <family val="1"/>
        <charset val="136"/>
      </rPr>
      <t>張天鈞</t>
    </r>
  </si>
  <si>
    <r>
      <rPr>
        <sz val="12"/>
        <rFont val="新細明體"/>
        <family val="1"/>
        <charset val="136"/>
      </rPr>
      <t>陳秀華</t>
    </r>
  </si>
  <si>
    <r>
      <rPr>
        <sz val="12"/>
        <rFont val="新細明體"/>
        <family val="1"/>
        <charset val="136"/>
      </rPr>
      <t>衛愛武</t>
    </r>
  </si>
  <si>
    <r>
      <rPr>
        <sz val="12"/>
        <rFont val="新細明體"/>
        <family val="1"/>
        <charset val="136"/>
      </rPr>
      <t>魏執真</t>
    </r>
  </si>
  <si>
    <r>
      <rPr>
        <sz val="12"/>
        <rFont val="新細明體"/>
        <family val="1"/>
        <charset val="136"/>
      </rPr>
      <t>柴瑞靄</t>
    </r>
  </si>
  <si>
    <r>
      <rPr>
        <sz val="12"/>
        <rFont val="新細明體"/>
        <family val="1"/>
        <charset val="136"/>
      </rPr>
      <t>王鍵</t>
    </r>
  </si>
  <si>
    <r>
      <rPr>
        <sz val="12"/>
        <rFont val="新細明體"/>
        <family val="1"/>
        <charset val="136"/>
      </rPr>
      <t>鄒燕勤</t>
    </r>
  </si>
  <si>
    <r>
      <rPr>
        <sz val="12"/>
        <rFont val="新細明體"/>
        <family val="1"/>
        <charset val="136"/>
      </rPr>
      <t>洪廣祥</t>
    </r>
  </si>
  <si>
    <r>
      <rPr>
        <sz val="12"/>
        <rFont val="新細明體"/>
        <family val="1"/>
        <charset val="136"/>
      </rPr>
      <t>李冀</t>
    </r>
  </si>
  <si>
    <r>
      <rPr>
        <sz val="12"/>
        <rFont val="新細明體"/>
        <family val="1"/>
        <charset val="136"/>
      </rPr>
      <t>張其慧</t>
    </r>
  </si>
  <si>
    <r>
      <rPr>
        <sz val="12"/>
        <rFont val="新細明體"/>
        <family val="1"/>
        <charset val="136"/>
      </rPr>
      <t>祿保平</t>
    </r>
  </si>
  <si>
    <r>
      <rPr>
        <sz val="12"/>
        <rFont val="新細明體"/>
        <family val="1"/>
        <charset val="136"/>
      </rPr>
      <t>謝學軍</t>
    </r>
  </si>
  <si>
    <r>
      <rPr>
        <sz val="12"/>
        <rFont val="新細明體"/>
        <family val="1"/>
        <charset val="136"/>
      </rPr>
      <t>張小萍</t>
    </r>
  </si>
  <si>
    <r>
      <rPr>
        <sz val="12"/>
        <rFont val="新細明體"/>
        <family val="1"/>
        <charset val="136"/>
      </rPr>
      <t>趙榮萊</t>
    </r>
  </si>
  <si>
    <r>
      <rPr>
        <sz val="12"/>
        <rFont val="新細明體"/>
        <family val="1"/>
        <charset val="136"/>
      </rPr>
      <t>郭振球</t>
    </r>
  </si>
  <si>
    <r>
      <rPr>
        <sz val="12"/>
        <rFont val="新細明體"/>
        <family val="1"/>
        <charset val="136"/>
      </rPr>
      <t>張天棟</t>
    </r>
  </si>
  <si>
    <r>
      <rPr>
        <sz val="12"/>
        <rFont val="新細明體"/>
        <family val="1"/>
        <charset val="136"/>
      </rPr>
      <t>郭淑雲</t>
    </r>
  </si>
  <si>
    <r>
      <rPr>
        <sz val="12"/>
        <rFont val="新細明體"/>
        <family val="1"/>
        <charset val="136"/>
      </rPr>
      <t>危北海</t>
    </r>
  </si>
  <si>
    <r>
      <rPr>
        <sz val="12"/>
        <rFont val="新細明體"/>
        <family val="1"/>
        <charset val="136"/>
      </rPr>
      <t>盛玉鳳</t>
    </r>
  </si>
  <si>
    <r>
      <rPr>
        <sz val="12"/>
        <rFont val="新細明體"/>
        <family val="1"/>
        <charset val="136"/>
      </rPr>
      <t>劉楊</t>
    </r>
  </si>
  <si>
    <r>
      <rPr>
        <sz val="12"/>
        <rFont val="新細明體"/>
        <family val="1"/>
        <charset val="136"/>
      </rPr>
      <t>高體三</t>
    </r>
    <r>
      <rPr>
        <sz val="12"/>
        <rFont val="Times New Roman"/>
        <family val="1"/>
      </rPr>
      <t>/</t>
    </r>
  </si>
  <si>
    <r>
      <rPr>
        <sz val="12"/>
        <rFont val="新細明體"/>
        <family val="1"/>
        <charset val="136"/>
      </rPr>
      <t>高天旭</t>
    </r>
  </si>
  <si>
    <r>
      <rPr>
        <sz val="12"/>
        <rFont val="新細明體"/>
        <family val="1"/>
        <charset val="136"/>
      </rPr>
      <t>遲雲志</t>
    </r>
  </si>
  <si>
    <r>
      <rPr>
        <sz val="12"/>
        <rFont val="新細明體"/>
        <family val="1"/>
        <charset val="136"/>
      </rPr>
      <t>陸維娜</t>
    </r>
  </si>
  <si>
    <r>
      <rPr>
        <sz val="12"/>
        <rFont val="新細明體"/>
        <family val="1"/>
        <charset val="136"/>
      </rPr>
      <t>陳文伯</t>
    </r>
  </si>
  <si>
    <r>
      <rPr>
        <sz val="12"/>
        <rFont val="新細明體"/>
        <family val="1"/>
        <charset val="136"/>
      </rPr>
      <t>劉靜宇</t>
    </r>
  </si>
  <si>
    <r>
      <rPr>
        <sz val="12"/>
        <rFont val="新細明體"/>
        <family val="1"/>
        <charset val="136"/>
      </rPr>
      <t>劉志順</t>
    </r>
  </si>
  <si>
    <r>
      <rPr>
        <sz val="12"/>
        <rFont val="新細明體"/>
        <family val="1"/>
        <charset val="136"/>
      </rPr>
      <t>栗德林</t>
    </r>
  </si>
  <si>
    <r>
      <rPr>
        <sz val="12"/>
        <rFont val="新細明體"/>
        <family val="1"/>
        <charset val="136"/>
      </rPr>
      <t>楊思雯</t>
    </r>
  </si>
  <si>
    <r>
      <rPr>
        <sz val="12"/>
        <rFont val="新細明體"/>
        <family val="1"/>
        <charset val="136"/>
      </rPr>
      <t>曲劍華</t>
    </r>
  </si>
  <si>
    <r>
      <rPr>
        <sz val="12"/>
        <rFont val="新細明體"/>
        <family val="1"/>
        <charset val="136"/>
      </rPr>
      <t>李莉</t>
    </r>
  </si>
  <si>
    <r>
      <rPr>
        <sz val="12"/>
        <rFont val="新細明體"/>
        <family val="1"/>
        <charset val="136"/>
      </rPr>
      <t>傅文彔</t>
    </r>
  </si>
  <si>
    <r>
      <rPr>
        <sz val="12"/>
        <rFont val="新細明體"/>
        <family val="1"/>
        <charset val="136"/>
      </rPr>
      <t>管遵惠</t>
    </r>
  </si>
  <si>
    <r>
      <rPr>
        <sz val="12"/>
        <rFont val="新細明體"/>
        <family val="1"/>
        <charset val="136"/>
      </rPr>
      <t>陳仁壽</t>
    </r>
  </si>
  <si>
    <r>
      <rPr>
        <sz val="12"/>
        <rFont val="新細明體"/>
        <family val="1"/>
        <charset val="136"/>
      </rPr>
      <t>李俊龍</t>
    </r>
  </si>
  <si>
    <r>
      <rPr>
        <sz val="12"/>
        <rFont val="新細明體"/>
        <family val="1"/>
        <charset val="136"/>
      </rPr>
      <t>歐陽劍虹</t>
    </r>
  </si>
  <si>
    <r>
      <rPr>
        <sz val="12"/>
        <rFont val="新細明體"/>
        <family val="1"/>
        <charset val="136"/>
      </rPr>
      <t>徐經世</t>
    </r>
  </si>
  <si>
    <r>
      <rPr>
        <sz val="12"/>
        <rFont val="新細明體"/>
        <family val="1"/>
        <charset val="136"/>
      </rPr>
      <t>遲華基</t>
    </r>
  </si>
  <si>
    <r>
      <rPr>
        <sz val="12"/>
        <rFont val="新細明體"/>
        <family val="1"/>
        <charset val="136"/>
      </rPr>
      <t>張紹重</t>
    </r>
  </si>
  <si>
    <r>
      <rPr>
        <sz val="12"/>
        <rFont val="新細明體"/>
        <family val="1"/>
        <charset val="136"/>
      </rPr>
      <t>任鳳蘭</t>
    </r>
  </si>
  <si>
    <r>
      <rPr>
        <sz val="12"/>
        <rFont val="新細明體"/>
        <family val="1"/>
        <charset val="136"/>
      </rPr>
      <t>王宏毅</t>
    </r>
  </si>
  <si>
    <r>
      <rPr>
        <sz val="12"/>
        <rFont val="新細明體"/>
        <family val="1"/>
        <charset val="136"/>
      </rPr>
      <t>李玉奇</t>
    </r>
  </si>
  <si>
    <r>
      <rPr>
        <sz val="12"/>
        <rFont val="新細明體"/>
        <family val="1"/>
        <charset val="136"/>
      </rPr>
      <t>鍾嘉熙</t>
    </r>
  </si>
  <si>
    <r>
      <rPr>
        <sz val="12"/>
        <rFont val="新細明體"/>
        <family val="1"/>
        <charset val="136"/>
      </rPr>
      <t>楊進</t>
    </r>
  </si>
  <si>
    <r>
      <rPr>
        <sz val="12"/>
        <rFont val="新細明體"/>
        <family val="1"/>
        <charset val="136"/>
      </rPr>
      <t>黃坤強</t>
    </r>
  </si>
  <si>
    <r>
      <rPr>
        <sz val="12"/>
        <rFont val="新細明體"/>
        <family val="1"/>
        <charset val="136"/>
      </rPr>
      <t>談勇</t>
    </r>
  </si>
  <si>
    <r>
      <rPr>
        <sz val="12"/>
        <rFont val="新細明體"/>
        <family val="1"/>
        <charset val="136"/>
      </rPr>
      <t>劉芳</t>
    </r>
  </si>
  <si>
    <r>
      <rPr>
        <sz val="12"/>
        <rFont val="新細明體"/>
        <family val="1"/>
        <charset val="136"/>
      </rPr>
      <t>林洪生</t>
    </r>
  </si>
  <si>
    <r>
      <rPr>
        <sz val="12"/>
        <rFont val="新細明體"/>
        <family val="1"/>
        <charset val="136"/>
      </rPr>
      <t>劉德榮</t>
    </r>
  </si>
  <si>
    <r>
      <rPr>
        <sz val="12"/>
        <rFont val="新細明體"/>
        <family val="1"/>
        <charset val="136"/>
      </rPr>
      <t>趙尚華</t>
    </r>
  </si>
  <si>
    <r>
      <rPr>
        <sz val="12"/>
        <rFont val="新細明體"/>
        <family val="1"/>
        <charset val="136"/>
      </rPr>
      <t>周仲瑛</t>
    </r>
  </si>
  <si>
    <r>
      <rPr>
        <sz val="12"/>
        <rFont val="新細明體"/>
        <family val="1"/>
        <charset val="136"/>
      </rPr>
      <t>王長榮</t>
    </r>
  </si>
  <si>
    <r>
      <rPr>
        <sz val="12"/>
        <rFont val="新細明體"/>
        <family val="1"/>
        <charset val="136"/>
      </rPr>
      <t>許逸民</t>
    </r>
  </si>
  <si>
    <r>
      <rPr>
        <sz val="12"/>
        <rFont val="新細明體"/>
        <family val="1"/>
        <charset val="136"/>
      </rPr>
      <t>耿引循</t>
    </r>
  </si>
  <si>
    <r>
      <rPr>
        <sz val="12"/>
        <rFont val="新細明體"/>
        <family val="1"/>
        <charset val="136"/>
      </rPr>
      <t>陳素雲</t>
    </r>
  </si>
  <si>
    <r>
      <rPr>
        <sz val="12"/>
        <rFont val="新細明體"/>
        <family val="1"/>
        <charset val="136"/>
      </rPr>
      <t>米烈漢</t>
    </r>
  </si>
  <si>
    <r>
      <rPr>
        <sz val="12"/>
        <rFont val="新細明體"/>
        <family val="1"/>
        <charset val="136"/>
      </rPr>
      <t>何崇</t>
    </r>
  </si>
  <si>
    <r>
      <rPr>
        <sz val="12"/>
        <rFont val="新細明體"/>
        <family val="1"/>
        <charset val="136"/>
      </rPr>
      <t>張世卿</t>
    </r>
  </si>
  <si>
    <r>
      <rPr>
        <sz val="12"/>
        <rFont val="新細明體"/>
        <family val="1"/>
        <charset val="136"/>
      </rPr>
      <t>林壽寧</t>
    </r>
  </si>
  <si>
    <r>
      <rPr>
        <sz val="12"/>
        <rFont val="新細明體"/>
        <family val="1"/>
        <charset val="136"/>
      </rPr>
      <t>翁維良</t>
    </r>
  </si>
  <si>
    <r>
      <rPr>
        <sz val="12"/>
        <rFont val="新細明體"/>
        <family val="1"/>
        <charset val="136"/>
      </rPr>
      <t>王永炎</t>
    </r>
  </si>
  <si>
    <r>
      <rPr>
        <sz val="12"/>
        <rFont val="新細明體"/>
        <family val="1"/>
        <charset val="136"/>
      </rPr>
      <t>張佩青</t>
    </r>
  </si>
  <si>
    <r>
      <rPr>
        <sz val="12"/>
        <rFont val="新細明體"/>
        <family val="1"/>
        <charset val="136"/>
      </rPr>
      <t>孫艷明</t>
    </r>
  </si>
  <si>
    <r>
      <rPr>
        <sz val="12"/>
        <rFont val="新細明體"/>
        <family val="1"/>
        <charset val="136"/>
      </rPr>
      <t>劉炳凡</t>
    </r>
  </si>
  <si>
    <r>
      <rPr>
        <sz val="12"/>
        <rFont val="新細明體"/>
        <family val="1"/>
        <charset val="136"/>
      </rPr>
      <t>郝晉東</t>
    </r>
  </si>
  <si>
    <r>
      <rPr>
        <sz val="12"/>
        <rFont val="新細明體"/>
        <family val="1"/>
        <charset val="136"/>
      </rPr>
      <t>張雲鵬</t>
    </r>
  </si>
  <si>
    <r>
      <rPr>
        <sz val="12"/>
        <rFont val="新細明體"/>
        <family val="1"/>
        <charset val="136"/>
      </rPr>
      <t>賈召</t>
    </r>
  </si>
  <si>
    <r>
      <rPr>
        <sz val="12"/>
        <rFont val="新細明體"/>
        <family val="1"/>
        <charset val="136"/>
      </rPr>
      <t>王霞芳</t>
    </r>
  </si>
  <si>
    <r>
      <rPr>
        <sz val="12"/>
        <rFont val="新細明體"/>
        <family val="1"/>
        <charset val="136"/>
      </rPr>
      <t>周信有</t>
    </r>
  </si>
  <si>
    <r>
      <rPr>
        <sz val="12"/>
        <rFont val="新細明體"/>
        <family val="1"/>
        <charset val="136"/>
      </rPr>
      <t>韋企平</t>
    </r>
  </si>
  <si>
    <r>
      <rPr>
        <sz val="12"/>
        <rFont val="新細明體"/>
        <family val="1"/>
        <charset val="136"/>
      </rPr>
      <t>李德新</t>
    </r>
  </si>
  <si>
    <r>
      <rPr>
        <sz val="12"/>
        <rFont val="新細明體"/>
        <family val="1"/>
        <charset val="136"/>
      </rPr>
      <t>連建偉</t>
    </r>
  </si>
  <si>
    <r>
      <rPr>
        <sz val="12"/>
        <rFont val="新細明體"/>
        <family val="1"/>
        <charset val="136"/>
      </rPr>
      <t>李今庸</t>
    </r>
    <r>
      <rPr>
        <sz val="12"/>
        <rFont val="Times New Roman"/>
        <family val="1"/>
      </rPr>
      <t xml:space="preserve"> </t>
    </r>
  </si>
  <si>
    <r>
      <rPr>
        <sz val="12"/>
        <rFont val="新細明體"/>
        <family val="1"/>
        <charset val="136"/>
      </rPr>
      <t>任應秋</t>
    </r>
  </si>
  <si>
    <r>
      <rPr>
        <sz val="12"/>
        <rFont val="新細明體"/>
        <family val="1"/>
        <charset val="136"/>
      </rPr>
      <t>王洪圖</t>
    </r>
  </si>
  <si>
    <r>
      <rPr>
        <sz val="12"/>
        <rFont val="新細明體"/>
        <family val="1"/>
        <charset val="136"/>
      </rPr>
      <t>凌耀星</t>
    </r>
  </si>
  <si>
    <r>
      <rPr>
        <sz val="12"/>
        <rFont val="新細明體"/>
        <family val="1"/>
        <charset val="136"/>
      </rPr>
      <t>顏正華</t>
    </r>
  </si>
  <si>
    <r>
      <rPr>
        <sz val="12"/>
        <rFont val="新細明體"/>
        <family val="1"/>
        <charset val="136"/>
      </rPr>
      <t>張之文</t>
    </r>
  </si>
  <si>
    <r>
      <rPr>
        <sz val="12"/>
        <rFont val="新細明體"/>
        <family val="1"/>
        <charset val="136"/>
      </rPr>
      <t>費兆馥</t>
    </r>
  </si>
  <si>
    <r>
      <rPr>
        <sz val="12"/>
        <rFont val="新細明體"/>
        <family val="1"/>
        <charset val="136"/>
      </rPr>
      <t>孟澍江</t>
    </r>
  </si>
  <si>
    <r>
      <rPr>
        <sz val="12"/>
        <rFont val="新細明體"/>
        <family val="1"/>
        <charset val="136"/>
      </rPr>
      <t>鄭中甲</t>
    </r>
  </si>
  <si>
    <r>
      <rPr>
        <sz val="12"/>
        <rFont val="新細明體"/>
        <family val="1"/>
        <charset val="136"/>
      </rPr>
      <t>陳亦人</t>
    </r>
    <r>
      <rPr>
        <sz val="12"/>
        <rFont val="Times New Roman"/>
        <family val="1"/>
      </rPr>
      <t xml:space="preserve"> </t>
    </r>
  </si>
  <si>
    <r>
      <rPr>
        <sz val="12"/>
        <rFont val="新細明體"/>
        <family val="1"/>
        <charset val="136"/>
      </rPr>
      <t>李培生</t>
    </r>
    <r>
      <rPr>
        <sz val="12"/>
        <rFont val="Times New Roman"/>
        <family val="1"/>
      </rPr>
      <t>,</t>
    </r>
  </si>
  <si>
    <r>
      <rPr>
        <sz val="12"/>
        <rFont val="新細明體"/>
        <family val="1"/>
        <charset val="136"/>
      </rPr>
      <t>楊長森</t>
    </r>
  </si>
  <si>
    <r>
      <rPr>
        <sz val="12"/>
        <rFont val="新細明體"/>
        <family val="1"/>
        <charset val="136"/>
      </rPr>
      <t>劉燕池</t>
    </r>
  </si>
  <si>
    <r>
      <rPr>
        <sz val="12"/>
        <rFont val="新細明體"/>
        <family val="1"/>
        <charset val="136"/>
      </rPr>
      <t>孟景春</t>
    </r>
  </si>
  <si>
    <r>
      <rPr>
        <sz val="12"/>
        <rFont val="新細明體"/>
        <family val="1"/>
        <charset val="136"/>
      </rPr>
      <t>郭蓉娟</t>
    </r>
  </si>
  <si>
    <r>
      <rPr>
        <sz val="12"/>
        <rFont val="新細明體"/>
        <family val="1"/>
        <charset val="136"/>
      </rPr>
      <t>王慶其</t>
    </r>
  </si>
  <si>
    <r>
      <rPr>
        <sz val="12"/>
        <rFont val="新細明體"/>
        <family val="1"/>
        <charset val="136"/>
      </rPr>
      <t>王燦暉</t>
    </r>
  </si>
  <si>
    <r>
      <rPr>
        <sz val="12"/>
        <rFont val="新細明體"/>
        <family val="1"/>
        <charset val="136"/>
      </rPr>
      <t>張伯訥</t>
    </r>
  </si>
  <si>
    <r>
      <rPr>
        <sz val="12"/>
        <rFont val="新細明體"/>
        <family val="1"/>
        <charset val="136"/>
      </rPr>
      <t>金壽山</t>
    </r>
  </si>
  <si>
    <r>
      <rPr>
        <sz val="12"/>
        <rFont val="新細明體"/>
        <family val="1"/>
        <charset val="136"/>
      </rPr>
      <t>張廷模</t>
    </r>
  </si>
  <si>
    <r>
      <rPr>
        <sz val="12"/>
        <rFont val="新細明體"/>
        <family val="1"/>
        <charset val="136"/>
      </rPr>
      <t>胡慧</t>
    </r>
  </si>
  <si>
    <r>
      <rPr>
        <sz val="12"/>
        <rFont val="新細明體"/>
        <family val="1"/>
        <charset val="136"/>
      </rPr>
      <t>張士卿</t>
    </r>
  </si>
  <si>
    <r>
      <rPr>
        <sz val="12"/>
        <rFont val="新細明體"/>
        <family val="1"/>
        <charset val="136"/>
      </rPr>
      <t>鄭翔</t>
    </r>
  </si>
  <si>
    <r>
      <rPr>
        <sz val="12"/>
        <rFont val="新細明體"/>
        <family val="1"/>
        <charset val="136"/>
      </rPr>
      <t>盛增秀</t>
    </r>
  </si>
  <si>
    <r>
      <rPr>
        <sz val="12"/>
        <rFont val="新細明體"/>
        <family val="1"/>
        <charset val="136"/>
      </rPr>
      <t>王旭</t>
    </r>
  </si>
  <si>
    <r>
      <rPr>
        <sz val="12"/>
        <rFont val="新細明體"/>
        <family val="1"/>
        <charset val="136"/>
      </rPr>
      <t>馬鳳彬</t>
    </r>
  </si>
  <si>
    <r>
      <rPr>
        <sz val="12"/>
        <rFont val="新細明體"/>
        <family val="1"/>
        <charset val="136"/>
      </rPr>
      <t>袁立人</t>
    </r>
  </si>
  <si>
    <r>
      <rPr>
        <sz val="12"/>
        <rFont val="新細明體"/>
        <family val="1"/>
        <charset val="136"/>
      </rPr>
      <t>葉心清</t>
    </r>
  </si>
  <si>
    <r>
      <rPr>
        <sz val="12"/>
        <rFont val="新細明體"/>
        <family val="1"/>
        <charset val="136"/>
      </rPr>
      <t>潘智敏</t>
    </r>
  </si>
  <si>
    <r>
      <rPr>
        <sz val="12"/>
        <rFont val="新細明體"/>
        <family val="1"/>
        <charset val="136"/>
      </rPr>
      <t>俞良棟</t>
    </r>
  </si>
  <si>
    <r>
      <rPr>
        <sz val="12"/>
        <rFont val="新細明體"/>
        <family val="1"/>
        <charset val="136"/>
      </rPr>
      <t>梁宏正</t>
    </r>
  </si>
  <si>
    <r>
      <rPr>
        <sz val="12"/>
        <rFont val="新細明體"/>
        <family val="1"/>
        <charset val="136"/>
      </rPr>
      <t>李今庸</t>
    </r>
  </si>
  <si>
    <r>
      <rPr>
        <sz val="12"/>
        <rFont val="新細明體"/>
        <family val="1"/>
        <charset val="136"/>
      </rPr>
      <t>趙向華</t>
    </r>
  </si>
  <si>
    <r>
      <rPr>
        <sz val="12"/>
        <rFont val="新細明體"/>
        <family val="1"/>
        <charset val="136"/>
      </rPr>
      <t>邢睿貞</t>
    </r>
  </si>
  <si>
    <r>
      <rPr>
        <sz val="12"/>
        <rFont val="新細明體"/>
        <family val="1"/>
        <charset val="136"/>
      </rPr>
      <t>劉晨濤</t>
    </r>
  </si>
  <si>
    <r>
      <rPr>
        <sz val="12"/>
        <rFont val="新細明體"/>
        <family val="1"/>
        <charset val="136"/>
      </rPr>
      <t>焦平</t>
    </r>
  </si>
  <si>
    <r>
      <rPr>
        <sz val="12"/>
        <rFont val="新細明體"/>
        <family val="1"/>
        <charset val="136"/>
      </rPr>
      <t>馮世綸</t>
    </r>
  </si>
  <si>
    <r>
      <rPr>
        <sz val="12"/>
        <rFont val="新細明體"/>
        <family val="1"/>
        <charset val="136"/>
      </rPr>
      <t>李貞瑩</t>
    </r>
  </si>
  <si>
    <r>
      <rPr>
        <sz val="12"/>
        <rFont val="新細明體"/>
        <family val="1"/>
        <charset val="136"/>
      </rPr>
      <t>劉雲鵬</t>
    </r>
  </si>
  <si>
    <r>
      <rPr>
        <sz val="12"/>
        <rFont val="新細明體"/>
        <family val="1"/>
        <charset val="136"/>
      </rPr>
      <t>韓延華</t>
    </r>
  </si>
  <si>
    <r>
      <rPr>
        <sz val="12"/>
        <rFont val="新細明體"/>
        <family val="1"/>
        <charset val="136"/>
      </rPr>
      <t>尼特爾</t>
    </r>
  </si>
  <si>
    <r>
      <rPr>
        <sz val="12"/>
        <rFont val="新細明體"/>
        <family val="1"/>
        <charset val="136"/>
      </rPr>
      <t>胡勝川</t>
    </r>
    <r>
      <rPr>
        <sz val="12"/>
        <rFont val="Times New Roman"/>
        <family val="1"/>
      </rPr>
      <t xml:space="preserve"> </t>
    </r>
  </si>
  <si>
    <r>
      <rPr>
        <sz val="12"/>
        <rFont val="新細明體"/>
        <family val="1"/>
        <charset val="136"/>
      </rPr>
      <t>諾利特茲</t>
    </r>
  </si>
  <si>
    <r>
      <rPr>
        <sz val="12"/>
        <rFont val="新細明體"/>
        <family val="1"/>
        <charset val="136"/>
      </rPr>
      <t>楊榮森</t>
    </r>
  </si>
  <si>
    <r>
      <rPr>
        <sz val="12"/>
        <rFont val="新細明體"/>
        <family val="1"/>
        <charset val="136"/>
      </rPr>
      <t>畢克萊</t>
    </r>
  </si>
  <si>
    <r>
      <rPr>
        <sz val="12"/>
        <rFont val="新細明體"/>
        <family val="1"/>
        <charset val="136"/>
      </rPr>
      <t>馬修茲</t>
    </r>
  </si>
  <si>
    <r>
      <rPr>
        <sz val="12"/>
        <rFont val="新細明體"/>
        <family val="1"/>
        <charset val="136"/>
      </rPr>
      <t>賀普仁</t>
    </r>
  </si>
  <si>
    <r>
      <rPr>
        <sz val="12"/>
        <rFont val="新細明體"/>
        <family val="1"/>
        <charset val="136"/>
      </rPr>
      <t>苗明三</t>
    </r>
  </si>
  <si>
    <r>
      <rPr>
        <sz val="12"/>
        <rFont val="新細明體"/>
        <family val="1"/>
        <charset val="136"/>
      </rPr>
      <t>王平</t>
    </r>
  </si>
  <si>
    <r>
      <rPr>
        <sz val="12"/>
        <rFont val="新細明體"/>
        <family val="1"/>
        <charset val="136"/>
      </rPr>
      <t>薄智雲</t>
    </r>
  </si>
  <si>
    <r>
      <rPr>
        <sz val="12"/>
        <rFont val="新細明體"/>
        <family val="1"/>
        <charset val="136"/>
      </rPr>
      <t>夏桂成</t>
    </r>
  </si>
  <si>
    <r>
      <rPr>
        <sz val="12"/>
        <rFont val="新細明體"/>
        <family val="1"/>
        <charset val="136"/>
      </rPr>
      <t>賀普仁</t>
    </r>
    <r>
      <rPr>
        <sz val="12"/>
        <rFont val="Times New Roman"/>
        <family val="1"/>
      </rPr>
      <t xml:space="preserve"> </t>
    </r>
  </si>
  <si>
    <r>
      <rPr>
        <sz val="12"/>
        <rFont val="新細明體"/>
        <family val="1"/>
        <charset val="136"/>
      </rPr>
      <t>胡獻國</t>
    </r>
  </si>
  <si>
    <r>
      <rPr>
        <sz val="12"/>
        <rFont val="新細明體"/>
        <family val="1"/>
        <charset val="136"/>
      </rPr>
      <t>中醫經典食療本草大全</t>
    </r>
    <r>
      <rPr>
        <sz val="12"/>
        <rFont val="Times New Roman"/>
        <family val="1"/>
      </rPr>
      <t>/</t>
    </r>
  </si>
  <si>
    <r>
      <rPr>
        <sz val="12"/>
        <rFont val="新細明體"/>
        <family val="1"/>
        <charset val="136"/>
      </rPr>
      <t>王惟恒</t>
    </r>
  </si>
  <si>
    <r>
      <rPr>
        <sz val="12"/>
        <rFont val="新細明體"/>
        <family val="1"/>
        <charset val="136"/>
      </rPr>
      <t>皮特金</t>
    </r>
  </si>
  <si>
    <r>
      <rPr>
        <sz val="12"/>
        <rFont val="新細明體"/>
        <family val="1"/>
        <charset val="136"/>
      </rPr>
      <t>皮特里</t>
    </r>
  </si>
  <si>
    <r>
      <rPr>
        <sz val="12"/>
        <rFont val="新細明體"/>
        <family val="1"/>
        <charset val="136"/>
      </rPr>
      <t>施奈德曼</t>
    </r>
  </si>
  <si>
    <r>
      <rPr>
        <sz val="12"/>
        <rFont val="新細明體"/>
        <family val="1"/>
        <charset val="136"/>
      </rPr>
      <t>劉景仁</t>
    </r>
  </si>
  <si>
    <r>
      <rPr>
        <sz val="12"/>
        <rFont val="新細明體"/>
        <family val="1"/>
        <charset val="136"/>
      </rPr>
      <t>約恩森</t>
    </r>
  </si>
  <si>
    <r>
      <rPr>
        <sz val="12"/>
        <rFont val="新細明體"/>
        <family val="1"/>
        <charset val="136"/>
      </rPr>
      <t>鄭光亮</t>
    </r>
  </si>
  <si>
    <r>
      <rPr>
        <sz val="12"/>
        <rFont val="新細明體"/>
        <family val="1"/>
        <charset val="136"/>
      </rPr>
      <t>李小榮</t>
    </r>
  </si>
  <si>
    <r>
      <rPr>
        <sz val="12"/>
        <rFont val="新細明體"/>
        <family val="1"/>
        <charset val="136"/>
      </rPr>
      <t>劉柏齡</t>
    </r>
  </si>
  <si>
    <r>
      <rPr>
        <sz val="12"/>
        <rFont val="新細明體"/>
        <family val="1"/>
        <charset val="136"/>
      </rPr>
      <t>精於手法善治脊源性疾病</t>
    </r>
    <r>
      <rPr>
        <sz val="12"/>
        <rFont val="Times New Roman"/>
        <family val="1"/>
      </rPr>
      <t xml:space="preserve">: </t>
    </r>
    <r>
      <rPr>
        <sz val="12"/>
        <rFont val="新細明體"/>
        <family val="1"/>
        <charset val="136"/>
      </rPr>
      <t>夏惠明學術思想與臨床經驗集</t>
    </r>
    <r>
      <rPr>
        <sz val="12"/>
        <rFont val="Times New Roman"/>
        <family val="1"/>
      </rPr>
      <t>/</t>
    </r>
  </si>
  <si>
    <r>
      <rPr>
        <sz val="12"/>
        <rFont val="新細明體"/>
        <family val="1"/>
        <charset val="136"/>
      </rPr>
      <t>夏惠明</t>
    </r>
  </si>
  <si>
    <r>
      <rPr>
        <sz val="12"/>
        <rFont val="新細明體"/>
        <family val="1"/>
        <charset val="136"/>
      </rPr>
      <t>扶正祛邪破解婦科疑難頑症</t>
    </r>
    <r>
      <rPr>
        <sz val="12"/>
        <rFont val="Times New Roman"/>
        <family val="1"/>
      </rPr>
      <t xml:space="preserve">: </t>
    </r>
    <r>
      <rPr>
        <sz val="12"/>
        <rFont val="新細明體"/>
        <family val="1"/>
        <charset val="136"/>
      </rPr>
      <t>易修珍學術思想與臨床經驗集</t>
    </r>
    <r>
      <rPr>
        <sz val="12"/>
        <rFont val="Times New Roman"/>
        <family val="1"/>
      </rPr>
      <t>/</t>
    </r>
  </si>
  <si>
    <r>
      <rPr>
        <sz val="12"/>
        <rFont val="新細明體"/>
        <family val="1"/>
        <charset val="136"/>
      </rPr>
      <t>易修珍</t>
    </r>
  </si>
  <si>
    <r>
      <rPr>
        <sz val="12"/>
        <rFont val="新細明體"/>
        <family val="1"/>
        <charset val="136"/>
      </rPr>
      <t>徐宜厚皮膚病用藥心得十講</t>
    </r>
    <r>
      <rPr>
        <sz val="12"/>
        <rFont val="Times New Roman"/>
        <family val="1"/>
      </rPr>
      <t>/</t>
    </r>
  </si>
  <si>
    <r>
      <rPr>
        <sz val="12"/>
        <rFont val="新細明體"/>
        <family val="1"/>
        <charset val="136"/>
      </rPr>
      <t>徐宜厚</t>
    </r>
  </si>
  <si>
    <r>
      <rPr>
        <sz val="12"/>
        <rFont val="新細明體"/>
        <family val="1"/>
        <charset val="136"/>
      </rPr>
      <t>任之堂醫經心悟記</t>
    </r>
    <r>
      <rPr>
        <sz val="12"/>
        <rFont val="Times New Roman"/>
        <family val="1"/>
      </rPr>
      <t xml:space="preserve">: </t>
    </r>
    <r>
      <rPr>
        <sz val="12"/>
        <rFont val="新細明體"/>
        <family val="1"/>
        <charset val="136"/>
      </rPr>
      <t>醫門話頭參究</t>
    </r>
    <r>
      <rPr>
        <sz val="12"/>
        <rFont val="Times New Roman"/>
        <family val="1"/>
      </rPr>
      <t>/</t>
    </r>
  </si>
  <si>
    <r>
      <rPr>
        <sz val="12"/>
        <rFont val="新細明體"/>
        <family val="1"/>
        <charset val="136"/>
      </rPr>
      <t>曾培傑</t>
    </r>
  </si>
  <si>
    <r>
      <rPr>
        <sz val="12"/>
        <rFont val="新細明體"/>
        <family val="1"/>
        <charset val="136"/>
      </rPr>
      <t>呂景山</t>
    </r>
  </si>
  <si>
    <r>
      <rPr>
        <sz val="12"/>
        <rFont val="新細明體"/>
        <family val="1"/>
        <charset val="136"/>
      </rPr>
      <t>匡調元</t>
    </r>
  </si>
  <si>
    <r>
      <rPr>
        <sz val="12"/>
        <rFont val="新細明體"/>
        <family val="1"/>
        <charset val="136"/>
      </rPr>
      <t>黄龍祥</t>
    </r>
  </si>
  <si>
    <r>
      <rPr>
        <sz val="12"/>
        <rFont val="新細明體"/>
        <family val="1"/>
        <charset val="136"/>
      </rPr>
      <t>黃煌</t>
    </r>
  </si>
  <si>
    <r>
      <rPr>
        <sz val="12"/>
        <rFont val="新細明體"/>
        <family val="1"/>
        <charset val="136"/>
      </rPr>
      <t>稻葉文禮</t>
    </r>
    <r>
      <rPr>
        <sz val="12"/>
        <rFont val="Times New Roman"/>
        <family val="1"/>
      </rPr>
      <t xml:space="preserve"> </t>
    </r>
  </si>
  <si>
    <r>
      <rPr>
        <sz val="12"/>
        <rFont val="新細明體"/>
        <family val="1"/>
        <charset val="136"/>
      </rPr>
      <t>賴榮年</t>
    </r>
    <r>
      <rPr>
        <sz val="12"/>
        <rFont val="Times New Roman"/>
        <family val="1"/>
      </rPr>
      <t xml:space="preserve"> </t>
    </r>
  </si>
  <si>
    <r>
      <rPr>
        <sz val="12"/>
        <rFont val="新細明體"/>
        <family val="1"/>
        <charset val="136"/>
      </rPr>
      <t>賈愛華</t>
    </r>
  </si>
  <si>
    <r>
      <rPr>
        <sz val="12"/>
        <rFont val="新細明體"/>
        <family val="1"/>
        <charset val="136"/>
      </rPr>
      <t>羅漢</t>
    </r>
  </si>
  <si>
    <r>
      <rPr>
        <sz val="12"/>
        <rFont val="新細明體"/>
        <family val="1"/>
        <charset val="136"/>
      </rPr>
      <t>葛羅斯</t>
    </r>
  </si>
  <si>
    <r>
      <rPr>
        <sz val="12"/>
        <rFont val="新細明體"/>
        <family val="1"/>
        <charset val="136"/>
      </rPr>
      <t>克利格曼</t>
    </r>
  </si>
  <si>
    <r>
      <rPr>
        <sz val="12"/>
        <rFont val="新細明體"/>
        <family val="1"/>
        <charset val="136"/>
      </rPr>
      <t>席爾柏維格</t>
    </r>
  </si>
  <si>
    <r>
      <rPr>
        <sz val="12"/>
        <rFont val="新細明體"/>
        <family val="1"/>
        <charset val="136"/>
      </rPr>
      <t>余浩</t>
    </r>
  </si>
  <si>
    <r>
      <rPr>
        <sz val="12"/>
        <rFont val="新細明體"/>
        <family val="1"/>
        <charset val="136"/>
      </rPr>
      <t>卡康</t>
    </r>
  </si>
  <si>
    <r>
      <rPr>
        <sz val="12"/>
        <rFont val="新細明體"/>
        <family val="1"/>
        <charset val="136"/>
      </rPr>
      <t>佛萊曼</t>
    </r>
  </si>
  <si>
    <r>
      <t>2007</t>
    </r>
    <r>
      <rPr>
        <sz val="12"/>
        <rFont val="新細明體"/>
        <family val="1"/>
        <charset val="136"/>
      </rPr>
      <t>海峽兩岸中醫病毒性疾病學術論壇錄影專輯</t>
    </r>
    <r>
      <rPr>
        <sz val="12"/>
        <rFont val="Times New Roman"/>
        <family val="1"/>
      </rPr>
      <t xml:space="preserve"> [</t>
    </r>
    <r>
      <rPr>
        <sz val="12"/>
        <rFont val="新細明體"/>
        <family val="1"/>
        <charset val="136"/>
      </rPr>
      <t>視聽資料</t>
    </r>
    <r>
      <rPr>
        <sz val="12"/>
        <rFont val="Times New Roman"/>
        <family val="1"/>
      </rPr>
      <t>]</t>
    </r>
  </si>
  <si>
    <r>
      <t>2008</t>
    </r>
    <r>
      <rPr>
        <sz val="12"/>
        <rFont val="新細明體"/>
        <family val="1"/>
        <charset val="136"/>
      </rPr>
      <t>年中醫師繼續教育美容醫學學術研討會</t>
    </r>
    <r>
      <rPr>
        <sz val="12"/>
        <rFont val="Times New Roman"/>
        <family val="1"/>
      </rPr>
      <t xml:space="preserve"> [</t>
    </r>
    <r>
      <rPr>
        <sz val="12"/>
        <rFont val="新細明體"/>
        <family val="1"/>
        <charset val="136"/>
      </rPr>
      <t>視聽資料</t>
    </r>
    <r>
      <rPr>
        <sz val="12"/>
        <rFont val="Times New Roman"/>
        <family val="1"/>
      </rPr>
      <t>]</t>
    </r>
  </si>
  <si>
    <r>
      <rPr>
        <sz val="12"/>
        <rFont val="新細明體"/>
        <family val="1"/>
        <charset val="136"/>
      </rPr>
      <t>台北市中醫師公會</t>
    </r>
    <r>
      <rPr>
        <sz val="12"/>
        <rFont val="Times New Roman"/>
        <family val="1"/>
      </rPr>
      <t xml:space="preserve"> 2008</t>
    </r>
    <r>
      <rPr>
        <sz val="12"/>
        <rFont val="新細明體"/>
        <family val="1"/>
        <charset val="136"/>
      </rPr>
      <t>精神醫學學術研討會</t>
    </r>
    <r>
      <rPr>
        <sz val="12"/>
        <rFont val="Times New Roman"/>
        <family val="1"/>
      </rPr>
      <t xml:space="preserve"> [</t>
    </r>
    <r>
      <rPr>
        <sz val="12"/>
        <rFont val="新細明體"/>
        <family val="1"/>
        <charset val="136"/>
      </rPr>
      <t>視聽資料</t>
    </r>
    <r>
      <rPr>
        <sz val="12"/>
        <rFont val="Times New Roman"/>
        <family val="1"/>
      </rPr>
      <t>]</t>
    </r>
  </si>
  <si>
    <r>
      <rPr>
        <sz val="12"/>
        <rFont val="新細明體"/>
        <family val="1"/>
        <charset val="136"/>
      </rPr>
      <t>傷寒經方臨床應用學術特別講座</t>
    </r>
    <r>
      <rPr>
        <sz val="12"/>
        <rFont val="Times New Roman"/>
        <family val="1"/>
      </rPr>
      <t xml:space="preserve"> [</t>
    </r>
    <r>
      <rPr>
        <sz val="12"/>
        <rFont val="新細明體"/>
        <family val="1"/>
        <charset val="136"/>
      </rPr>
      <t>視聽資料</t>
    </r>
    <r>
      <rPr>
        <sz val="12"/>
        <rFont val="Times New Roman"/>
        <family val="1"/>
      </rPr>
      <t>]/</t>
    </r>
  </si>
  <si>
    <r>
      <rPr>
        <sz val="12"/>
        <rFont val="新細明體"/>
        <family val="1"/>
        <charset val="136"/>
      </rPr>
      <t>傅延齡</t>
    </r>
  </si>
  <si>
    <r>
      <t>2009</t>
    </r>
    <r>
      <rPr>
        <sz val="12"/>
        <rFont val="新細明體"/>
        <family val="1"/>
        <charset val="136"/>
      </rPr>
      <t>中醫師媒體表達技巧研習課程</t>
    </r>
    <r>
      <rPr>
        <sz val="12"/>
        <rFont val="Times New Roman"/>
        <family val="1"/>
      </rPr>
      <t xml:space="preserve"> [</t>
    </r>
    <r>
      <rPr>
        <sz val="12"/>
        <rFont val="新細明體"/>
        <family val="1"/>
        <charset val="136"/>
      </rPr>
      <t>視聽資料</t>
    </r>
    <r>
      <rPr>
        <sz val="12"/>
        <rFont val="Times New Roman"/>
        <family val="1"/>
      </rPr>
      <t>]</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</si>
  <si>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針灸推拿分冊</t>
    </r>
    <phoneticPr fontId="1" type="noConversion"/>
  </si>
  <si>
    <t>413.08 8356 2008 V.10:1 C.2</t>
    <phoneticPr fontId="1" type="noConversion"/>
  </si>
  <si>
    <t>D0014634</t>
  </si>
  <si>
    <t>D0014635</t>
  </si>
  <si>
    <t>D0014636</t>
  </si>
  <si>
    <t xml:space="preserve">Breastfeeding answers made simple: a pocket guide for helping mothers/ </t>
  </si>
  <si>
    <t>WS39 H164 2014</t>
  </si>
  <si>
    <t>WQ240 G428 2013</t>
  </si>
  <si>
    <t>WS125 M699 2012</t>
  </si>
  <si>
    <t>2016-02-02</t>
    <phoneticPr fontId="1" type="noConversion"/>
  </si>
  <si>
    <r>
      <rPr>
        <sz val="12"/>
        <rFont val="新細明體"/>
        <family val="1"/>
        <charset val="136"/>
      </rPr>
      <t>婦產科</t>
    </r>
    <phoneticPr fontId="1" type="noConversion"/>
  </si>
  <si>
    <t>WE760 F798 2015 V.1</t>
  </si>
  <si>
    <t>WE760 F798 2015 V.2</t>
  </si>
  <si>
    <t>D0014637</t>
  </si>
  <si>
    <t>D0014638</t>
  </si>
  <si>
    <t>Scuderi, Giles R.</t>
    <phoneticPr fontId="1" type="noConversion"/>
  </si>
  <si>
    <t>Miller, Mark D.</t>
    <phoneticPr fontId="1" type="noConversion"/>
  </si>
  <si>
    <t>Eck, Jason C.</t>
    <phoneticPr fontId="1" type="noConversion"/>
  </si>
  <si>
    <t>Shen, Francis H.</t>
    <phoneticPr fontId="1" type="noConversion"/>
  </si>
  <si>
    <t>Tile, Marvin</t>
    <phoneticPr fontId="1" type="noConversion"/>
  </si>
  <si>
    <t>Tile, Marvin</t>
    <phoneticPr fontId="1" type="noConversion"/>
  </si>
  <si>
    <t>D0014633</t>
  </si>
  <si>
    <t>Bø, Kari</t>
    <phoneticPr fontId="1" type="noConversion"/>
  </si>
  <si>
    <t>WE750 E937 2015</t>
    <phoneticPr fontId="1" type="noConversion"/>
  </si>
  <si>
    <t>D0014618</t>
  </si>
  <si>
    <t>D0014623</t>
  </si>
  <si>
    <t>D0014624</t>
  </si>
  <si>
    <t>D0014625</t>
  </si>
  <si>
    <t>D0014626</t>
  </si>
  <si>
    <t>Bourland, J. Daniel.</t>
  </si>
  <si>
    <t>Murphy, Martin J.</t>
  </si>
  <si>
    <t>Ehrhardt, Jan</t>
  </si>
  <si>
    <t>Van Wyk, Bronwyn</t>
  </si>
  <si>
    <t>494.35 8577 2013</t>
  </si>
  <si>
    <t>WN250.5.R2 I313 2012</t>
  </si>
  <si>
    <t>WN250 A2216 2012</t>
  </si>
  <si>
    <t>WN250.5.R2 M6892 2013</t>
  </si>
  <si>
    <t>WN250 V2855 2015</t>
  </si>
  <si>
    <r>
      <rPr>
        <sz val="12"/>
        <rFont val="新細明體"/>
        <family val="1"/>
        <charset val="136"/>
      </rPr>
      <t>鈴木銳智</t>
    </r>
    <r>
      <rPr>
        <sz val="12"/>
        <rFont val="Times New Roman"/>
        <family val="1"/>
      </rPr>
      <t xml:space="preserve"> </t>
    </r>
  </si>
  <si>
    <t>D0014627</t>
  </si>
  <si>
    <t>D0014628</t>
  </si>
  <si>
    <t>D0014629</t>
  </si>
  <si>
    <t>St-Germain, Guy.</t>
  </si>
  <si>
    <t>QW39 L8973 2013</t>
  </si>
  <si>
    <t>WH17 C6978 2014</t>
  </si>
  <si>
    <t>QW25 S77456 2011</t>
  </si>
  <si>
    <r>
      <rPr>
        <sz val="12"/>
        <rFont val="新細明體"/>
        <family val="1"/>
        <charset val="136"/>
      </rPr>
      <t>王聖帆</t>
    </r>
  </si>
  <si>
    <r>
      <rPr>
        <sz val="12"/>
        <rFont val="新細明體"/>
        <family val="1"/>
        <charset val="136"/>
      </rPr>
      <t>臨床病理科</t>
    </r>
  </si>
  <si>
    <r>
      <rPr>
        <sz val="12"/>
        <rFont val="新細明體"/>
        <family val="1"/>
        <charset val="136"/>
      </rPr>
      <t>長期借閱</t>
    </r>
    <phoneticPr fontId="1" type="noConversion"/>
  </si>
  <si>
    <t>D0014630</t>
  </si>
  <si>
    <t>D0014631</t>
  </si>
  <si>
    <t>D0014632</t>
  </si>
  <si>
    <t>PET imaging of thoracic disease/</t>
  </si>
  <si>
    <t>Torigian, Drew A.</t>
  </si>
  <si>
    <t>Chen, Wengen</t>
  </si>
  <si>
    <t>WN206 T683 2011</t>
  </si>
  <si>
    <t>WN206 C51858 2011</t>
  </si>
  <si>
    <t>WN17 F216-2 2011</t>
  </si>
  <si>
    <r>
      <rPr>
        <sz val="12"/>
        <rFont val="新細明體"/>
        <family val="1"/>
        <charset val="136"/>
      </rPr>
      <t>核子醫學科</t>
    </r>
  </si>
  <si>
    <r>
      <rPr>
        <sz val="12"/>
        <rFont val="新細明體"/>
        <family val="1"/>
        <charset val="136"/>
      </rPr>
      <t>核子醫學科</t>
    </r>
    <phoneticPr fontId="1" type="noConversion"/>
  </si>
  <si>
    <t>D0014616</t>
  </si>
  <si>
    <t>D0014617</t>
  </si>
  <si>
    <t>411.3 8766 2013 V.1</t>
  </si>
  <si>
    <t>411.3 8766 2013 V.2</t>
  </si>
  <si>
    <r>
      <rPr>
        <sz val="12"/>
        <rFont val="新細明體"/>
        <family val="1"/>
        <charset val="136"/>
      </rPr>
      <t>陳淑娟</t>
    </r>
  </si>
  <si>
    <t>Spitz, Werner U.</t>
    <phoneticPr fontId="1" type="noConversion"/>
  </si>
  <si>
    <t>Ashwood, Edward R.</t>
    <phoneticPr fontId="1" type="noConversion"/>
  </si>
  <si>
    <t>Yang, Sherry X.</t>
    <phoneticPr fontId="1" type="noConversion"/>
  </si>
  <si>
    <t>Dasgupta, Amitava</t>
    <phoneticPr fontId="1" type="noConversion"/>
  </si>
  <si>
    <t>Robert, Ladislas</t>
    <phoneticPr fontId="1" type="noConversion"/>
  </si>
  <si>
    <t>Haber, Meryl H.</t>
    <phoneticPr fontId="1" type="noConversion"/>
  </si>
  <si>
    <t>Love, Gordon L.</t>
    <phoneticPr fontId="1" type="noConversion"/>
  </si>
  <si>
    <t>College of American Pathologists.Hematology and Clinical Microscopy Resource Committee</t>
    <phoneticPr fontId="1" type="noConversion"/>
  </si>
  <si>
    <t>Henry, John Bernard</t>
    <phoneticPr fontId="1" type="noConversion"/>
  </si>
  <si>
    <t>Micozzi, Marc S.</t>
    <phoneticPr fontId="1" type="noConversion"/>
  </si>
  <si>
    <t>Rollnick, Stephen</t>
    <phoneticPr fontId="1" type="noConversion"/>
  </si>
  <si>
    <t>Cooper, Cynthia</t>
    <phoneticPr fontId="1" type="noConversion"/>
  </si>
  <si>
    <t>Pedretti, Lorraine Williams</t>
    <phoneticPr fontId="1" type="noConversion"/>
  </si>
  <si>
    <t>Case-Smith, Jane</t>
    <phoneticPr fontId="1" type="noConversion"/>
  </si>
  <si>
    <t>Adler, Susan S.</t>
    <phoneticPr fontId="1" type="noConversion"/>
  </si>
  <si>
    <t>Shumway-Cook, Anne</t>
    <phoneticPr fontId="1" type="noConversion"/>
  </si>
  <si>
    <t>KaminskyLeonard A.</t>
    <phoneticPr fontId="1" type="noConversion"/>
  </si>
  <si>
    <t>Muscolino, Joseph E.</t>
    <phoneticPr fontId="1" type="noConversion"/>
  </si>
  <si>
    <t>MyersThomas W.</t>
    <phoneticPr fontId="1" type="noConversion"/>
  </si>
  <si>
    <t>McConnell, Alison</t>
    <phoneticPr fontId="1" type="noConversion"/>
  </si>
  <si>
    <t>Cerroni, Lorenzo</t>
    <phoneticPr fontId="1" type="noConversion"/>
  </si>
  <si>
    <t>Mann, Douglas L.</t>
    <phoneticPr fontId="1" type="noConversion"/>
  </si>
  <si>
    <t>Sabiston, David C.</t>
    <phoneticPr fontId="1" type="noConversion"/>
  </si>
  <si>
    <t>D0013526</t>
  </si>
  <si>
    <t>D0013527</t>
  </si>
  <si>
    <t>D0013570</t>
  </si>
  <si>
    <t>D0013866</t>
  </si>
  <si>
    <t>D0014021</t>
  </si>
  <si>
    <t>D0014022</t>
  </si>
  <si>
    <t>D0014023</t>
  </si>
  <si>
    <t>D0014024</t>
  </si>
  <si>
    <t>D0014025</t>
  </si>
  <si>
    <t>D0014026</t>
  </si>
  <si>
    <t>D0014027</t>
  </si>
  <si>
    <t>D0014028</t>
  </si>
  <si>
    <t>D0014029</t>
  </si>
  <si>
    <t>D0014030</t>
  </si>
  <si>
    <t>D0014079</t>
  </si>
  <si>
    <t>D0014089</t>
  </si>
  <si>
    <t>D0014090</t>
  </si>
  <si>
    <t>D0014091</t>
  </si>
  <si>
    <t>D0014092</t>
  </si>
  <si>
    <t>D0014093</t>
  </si>
  <si>
    <t>D0014094</t>
  </si>
  <si>
    <t>D0014095</t>
  </si>
  <si>
    <t>D0014096</t>
  </si>
  <si>
    <t>D0014097</t>
  </si>
  <si>
    <t>D0014098</t>
  </si>
  <si>
    <t>D0014099</t>
  </si>
  <si>
    <t>D0014100</t>
  </si>
  <si>
    <t>D0014101</t>
  </si>
  <si>
    <t>D0014102</t>
  </si>
  <si>
    <t>D0014103</t>
  </si>
  <si>
    <t>D0014104</t>
  </si>
  <si>
    <t>D0014105</t>
  </si>
  <si>
    <t>D0014106</t>
  </si>
  <si>
    <t>D0014107</t>
  </si>
  <si>
    <t>D0014108</t>
  </si>
  <si>
    <t>D0014109</t>
  </si>
  <si>
    <t>D0014110</t>
  </si>
  <si>
    <t>D0014111</t>
  </si>
  <si>
    <t>D0014112</t>
  </si>
  <si>
    <t>D0014113</t>
  </si>
  <si>
    <t>D0014114</t>
  </si>
  <si>
    <t>D0014115</t>
  </si>
  <si>
    <t>D0014116</t>
  </si>
  <si>
    <t>D0014117</t>
  </si>
  <si>
    <t>D0014118</t>
  </si>
  <si>
    <t>D0014706</t>
  </si>
  <si>
    <t>D0014727</t>
  </si>
  <si>
    <t>D0014749</t>
  </si>
  <si>
    <t>D0014750</t>
  </si>
  <si>
    <t>D0014751</t>
  </si>
  <si>
    <t>177.3 859 2013</t>
  </si>
  <si>
    <t>176.52 859 2013</t>
  </si>
  <si>
    <t>997.9 8523 2012</t>
  </si>
  <si>
    <t>547 8663 2014</t>
  </si>
  <si>
    <t>225.7 8748 2002</t>
  </si>
  <si>
    <t>225.7 8748-2 2005</t>
  </si>
  <si>
    <t>225.7 8748-3 2005</t>
  </si>
  <si>
    <t>225.7 8748-4 2002</t>
  </si>
  <si>
    <t>225.7 8748-5 2002</t>
  </si>
  <si>
    <t>225.7 8748-6 2002</t>
  </si>
  <si>
    <t>225.7 8748-7 2003</t>
  </si>
  <si>
    <t>225.7 8748-8 2004</t>
  </si>
  <si>
    <t>225.7 8748-9 2004</t>
  </si>
  <si>
    <t>225.7 8748-10 2005</t>
  </si>
  <si>
    <t>177.2 856 2015</t>
  </si>
  <si>
    <t>225.7 8748-11 2011</t>
  </si>
  <si>
    <t>225.7 8748-12 2012</t>
  </si>
  <si>
    <t>225.7 8748-13 2012</t>
  </si>
  <si>
    <t>225.7 8748-14 2010</t>
  </si>
  <si>
    <t>225.7 8748-15 2007</t>
  </si>
  <si>
    <t>225.7 8748-16 2008</t>
  </si>
  <si>
    <t>225.7 8748-17 2014</t>
  </si>
  <si>
    <t>225.7 8748-18 2007</t>
  </si>
  <si>
    <t>225.7 8748-19 2008</t>
  </si>
  <si>
    <t>225.7 8748-20 2012</t>
  </si>
  <si>
    <t>225.7 8748-21 2013</t>
  </si>
  <si>
    <t>225.7 8748-22 2013</t>
  </si>
  <si>
    <t>225.7 8748-23 2012</t>
  </si>
  <si>
    <t>225.7 8748-24 2013</t>
  </si>
  <si>
    <t>225.7 8748-25 2007</t>
  </si>
  <si>
    <t>225.7 8748-26 2011</t>
  </si>
  <si>
    <t>225.7 8748-27 2006</t>
  </si>
  <si>
    <t>225.7 8748-28 2012</t>
  </si>
  <si>
    <t>225.7 8748-29 2013</t>
  </si>
  <si>
    <t>225.7 8748-30 2013</t>
  </si>
  <si>
    <t>225.7 8748-31 2012</t>
  </si>
  <si>
    <t>225.7 8748-32 2012</t>
  </si>
  <si>
    <t>225.7 8748-33 2011</t>
  </si>
  <si>
    <t>225.7 8748-34 2013</t>
  </si>
  <si>
    <t>225.7 8748-35 2008</t>
  </si>
  <si>
    <t>225.7 8748-36 2013</t>
  </si>
  <si>
    <t>225.7 8748-37 2010</t>
  </si>
  <si>
    <t>225.7 8748-38 2004</t>
  </si>
  <si>
    <t>225.7 8748-39 2006</t>
  </si>
  <si>
    <t>225.7 8748-40 2013</t>
  </si>
  <si>
    <t>548.13 8456 2015</t>
  </si>
  <si>
    <t>547.17 8366 2014</t>
  </si>
  <si>
    <t>178.8 8335 2012</t>
  </si>
  <si>
    <t>783.31 8835 2014</t>
  </si>
  <si>
    <t>547.17 8445 2014</t>
  </si>
  <si>
    <t>2016-06-01</t>
  </si>
  <si>
    <r>
      <rPr>
        <sz val="12"/>
        <rFont val="新細明體"/>
        <family val="1"/>
        <charset val="136"/>
      </rPr>
      <t>里秋</t>
    </r>
  </si>
  <si>
    <r>
      <rPr>
        <sz val="12"/>
        <rFont val="新細明體"/>
        <family val="1"/>
        <charset val="136"/>
      </rPr>
      <t>社工組</t>
    </r>
    <r>
      <rPr>
        <sz val="12"/>
        <rFont val="Times New Roman"/>
        <family val="1"/>
      </rPr>
      <t xml:space="preserve"> </t>
    </r>
  </si>
  <si>
    <r>
      <rPr>
        <sz val="12"/>
        <rFont val="新細明體"/>
        <family val="1"/>
        <charset val="136"/>
      </rPr>
      <t>團康輔導社</t>
    </r>
  </si>
  <si>
    <r>
      <rPr>
        <sz val="12"/>
        <rFont val="新細明體"/>
        <family val="1"/>
        <charset val="136"/>
      </rPr>
      <t>社工組</t>
    </r>
  </si>
  <si>
    <r>
      <rPr>
        <sz val="12"/>
        <rFont val="新細明體"/>
        <family val="1"/>
        <charset val="136"/>
      </rPr>
      <t>彭懷眞</t>
    </r>
  </si>
  <si>
    <r>
      <rPr>
        <sz val="12"/>
        <rFont val="新細明體"/>
        <family val="1"/>
        <charset val="136"/>
      </rPr>
      <t>釋聖嚴</t>
    </r>
    <r>
      <rPr>
        <sz val="12"/>
        <rFont val="Times New Roman"/>
        <family val="1"/>
      </rPr>
      <t xml:space="preserve"> </t>
    </r>
  </si>
  <si>
    <r>
      <rPr>
        <sz val="12"/>
        <rFont val="新細明體"/>
        <family val="1"/>
        <charset val="136"/>
      </rPr>
      <t>釋聖嚴</t>
    </r>
  </si>
  <si>
    <r>
      <rPr>
        <sz val="12"/>
        <rFont val="新細明體"/>
        <family val="1"/>
        <charset val="136"/>
      </rPr>
      <t>凱蒂</t>
    </r>
  </si>
  <si>
    <r>
      <rPr>
        <sz val="12"/>
        <rFont val="新細明體"/>
        <family val="1"/>
        <charset val="136"/>
      </rPr>
      <t>鄭麗珍</t>
    </r>
  </si>
  <si>
    <r>
      <rPr>
        <sz val="12"/>
        <rFont val="新細明體"/>
        <family val="1"/>
        <charset val="136"/>
      </rPr>
      <t>溫信學</t>
    </r>
  </si>
  <si>
    <r>
      <rPr>
        <sz val="12"/>
        <rFont val="新細明體"/>
        <family val="1"/>
        <charset val="136"/>
      </rPr>
      <t>麥戈德里克</t>
    </r>
  </si>
  <si>
    <r>
      <rPr>
        <sz val="12"/>
        <rFont val="新細明體"/>
        <family val="1"/>
        <charset val="136"/>
      </rPr>
      <t>蘇惠昭</t>
    </r>
  </si>
  <si>
    <r>
      <rPr>
        <sz val="12"/>
        <rFont val="新細明體"/>
        <family val="1"/>
        <charset val="136"/>
      </rPr>
      <t>王嘉瑋</t>
    </r>
  </si>
  <si>
    <t>Harris, Jay R.</t>
    <phoneticPr fontId="1" type="noConversion"/>
  </si>
  <si>
    <t>WP870 D611 2014</t>
  </si>
  <si>
    <t>D0014719</t>
    <phoneticPr fontId="1" type="noConversion"/>
  </si>
  <si>
    <t>2016-06-01</t>
    <phoneticPr fontId="1" type="noConversion"/>
  </si>
  <si>
    <t>D0014707</t>
  </si>
  <si>
    <t>D0014708</t>
  </si>
  <si>
    <t>WU240 C6416 2015 V.1</t>
  </si>
  <si>
    <t>WU240 C6416 2015 V.2</t>
  </si>
  <si>
    <t>Lang, Niklaus Peter,</t>
  </si>
  <si>
    <t>2016-06-04</t>
    <phoneticPr fontId="1" type="noConversion"/>
  </si>
  <si>
    <t>D0014720</t>
  </si>
  <si>
    <t>D0014721</t>
  </si>
  <si>
    <t>Wind, Gary G.</t>
  </si>
  <si>
    <t>Gravlee, Glenn P.,</t>
  </si>
  <si>
    <t>WG17 W763 2013</t>
  </si>
  <si>
    <t>WG168.5 C2677 2016</t>
  </si>
  <si>
    <r>
      <rPr>
        <sz val="12"/>
        <rFont val="新細明體"/>
        <family val="1"/>
        <charset val="136"/>
      </rPr>
      <t>心臟外科</t>
    </r>
  </si>
  <si>
    <t>D0014722</t>
  </si>
  <si>
    <t>D0014723</t>
  </si>
  <si>
    <t>D0014724</t>
  </si>
  <si>
    <t>D0014725</t>
  </si>
  <si>
    <t>D0014726</t>
  </si>
  <si>
    <t>Bluman, Eric M.,</t>
  </si>
  <si>
    <t>Malhotra, Rajesh.</t>
  </si>
  <si>
    <t>Maschke, Steven D.,</t>
  </si>
  <si>
    <t>Kim, Daniel H.,</t>
  </si>
  <si>
    <t>Nnadi, Colin,</t>
  </si>
  <si>
    <t>WE880 M6652 2016</t>
  </si>
  <si>
    <t>WE180 I619 2013</t>
  </si>
  <si>
    <t>WE830 H236 2016</t>
  </si>
  <si>
    <t>WE725 D997 2015</t>
  </si>
  <si>
    <t>WE735 E126 2016</t>
  </si>
  <si>
    <t>2016-06-01</t>
    <phoneticPr fontId="1" type="noConversion"/>
  </si>
  <si>
    <t>D0014709</t>
  </si>
  <si>
    <t>D0014710</t>
  </si>
  <si>
    <t>D0014711</t>
  </si>
  <si>
    <t>D0014712</t>
  </si>
  <si>
    <t>D0014713</t>
  </si>
  <si>
    <t>D0014714</t>
  </si>
  <si>
    <t>D0014715</t>
  </si>
  <si>
    <t>D0014716</t>
  </si>
  <si>
    <t>D0014717</t>
  </si>
  <si>
    <t>D0014718</t>
  </si>
  <si>
    <t>D0014728</t>
  </si>
  <si>
    <t>D0014729</t>
  </si>
  <si>
    <t>D0014730</t>
  </si>
  <si>
    <t>D0014731</t>
  </si>
  <si>
    <t>D0014732</t>
  </si>
  <si>
    <t>D0014733</t>
  </si>
  <si>
    <t>D0014734</t>
  </si>
  <si>
    <t>D0014735</t>
  </si>
  <si>
    <t>D0014736</t>
  </si>
  <si>
    <t>D0014737</t>
  </si>
  <si>
    <t>D0014738</t>
  </si>
  <si>
    <t>D0014739</t>
  </si>
  <si>
    <t>D0014740</t>
  </si>
  <si>
    <t>D0014741</t>
  </si>
  <si>
    <t>D0014742</t>
  </si>
  <si>
    <t>D0014743</t>
  </si>
  <si>
    <t>D0014744</t>
  </si>
  <si>
    <t>D0014745</t>
  </si>
  <si>
    <t>D0014746</t>
  </si>
  <si>
    <t>D0014747</t>
  </si>
  <si>
    <t>D0014752</t>
  </si>
  <si>
    <t>D0014764</t>
  </si>
  <si>
    <t>D0014765</t>
  </si>
  <si>
    <t>D0014766</t>
  </si>
  <si>
    <t>D0014767</t>
  </si>
  <si>
    <t>D0014768</t>
  </si>
  <si>
    <t>D0014769</t>
  </si>
  <si>
    <t>D0014770</t>
  </si>
  <si>
    <t>D0014771</t>
  </si>
  <si>
    <t>D0014772</t>
  </si>
  <si>
    <t>413.092 8666 2010</t>
  </si>
  <si>
    <t>413.2 8563 2000</t>
  </si>
  <si>
    <t>413.91 8456 2011</t>
  </si>
  <si>
    <t>413.43 8767 2015</t>
  </si>
  <si>
    <t>413.354 8647 2013</t>
  </si>
  <si>
    <t>413.8 6873 2007</t>
  </si>
  <si>
    <t>414.6 8674 2012</t>
  </si>
  <si>
    <t>413.16 8456 2013</t>
  </si>
  <si>
    <t>413.92 845 2012</t>
  </si>
  <si>
    <t>413.16 8474 2013</t>
  </si>
  <si>
    <t>413.04 8573 2003</t>
  </si>
  <si>
    <t>413.15 8432 2016</t>
  </si>
  <si>
    <t>413.51 8456 2015</t>
  </si>
  <si>
    <t>413.36 8456 2015</t>
  </si>
  <si>
    <t>413.8 8783-2 2015</t>
  </si>
  <si>
    <t>413.8 8726:3 2015</t>
  </si>
  <si>
    <t>413.8 8377 2015</t>
  </si>
  <si>
    <t>413.8 8752 2015</t>
  </si>
  <si>
    <t>413.8 8662 2015</t>
  </si>
  <si>
    <t>413.8 8546:2 2015</t>
  </si>
  <si>
    <t>413.423 8642 2015</t>
  </si>
  <si>
    <t>413.91 8463 2012</t>
  </si>
  <si>
    <t>413.915 8665 2015</t>
  </si>
  <si>
    <t>413.91 873 2014</t>
  </si>
  <si>
    <t>414.62 8666 2015</t>
  </si>
  <si>
    <t>414.5 8456 2014</t>
  </si>
  <si>
    <t>413.8 836 2010</t>
  </si>
  <si>
    <t>413.32 7343:2 2014</t>
  </si>
  <si>
    <t>413.74 8246 2012</t>
  </si>
  <si>
    <t>413.343 8566 2015</t>
  </si>
  <si>
    <t>413.342 8463 2016</t>
  </si>
  <si>
    <t>413.92 8574 2012</t>
  </si>
  <si>
    <t>413.7 8973 2007</t>
  </si>
  <si>
    <t>414.32 8379 2012</t>
  </si>
  <si>
    <t>413.98 8756 2015</t>
  </si>
  <si>
    <t>413.43 8636 2015</t>
  </si>
  <si>
    <t>413.7 8395 2015</t>
  </si>
  <si>
    <t>413.1 772 2009</t>
  </si>
  <si>
    <t>413.8 8846 2010</t>
  </si>
  <si>
    <t>413.8 7874 2015</t>
  </si>
  <si>
    <t>2016-05-31</t>
  </si>
  <si>
    <t>2016-07-20</t>
  </si>
  <si>
    <r>
      <rPr>
        <sz val="12"/>
        <rFont val="新細明體"/>
        <family val="1"/>
        <charset val="136"/>
      </rPr>
      <t>和中浚</t>
    </r>
  </si>
  <si>
    <r>
      <rPr>
        <sz val="12"/>
        <rFont val="新細明體"/>
        <family val="1"/>
        <charset val="136"/>
      </rPr>
      <t>姚乃禮</t>
    </r>
  </si>
  <si>
    <r>
      <rPr>
        <sz val="12"/>
        <rFont val="新細明體"/>
        <family val="1"/>
        <charset val="136"/>
      </rPr>
      <t>李國政</t>
    </r>
    <r>
      <rPr>
        <sz val="12"/>
        <rFont val="Times New Roman"/>
        <family val="1"/>
      </rPr>
      <t xml:space="preserve"> </t>
    </r>
  </si>
  <si>
    <r>
      <rPr>
        <sz val="12"/>
        <rFont val="新細明體"/>
        <family val="1"/>
        <charset val="136"/>
      </rPr>
      <t>歐陽衛權</t>
    </r>
  </si>
  <si>
    <r>
      <rPr>
        <sz val="12"/>
        <rFont val="新細明體"/>
        <family val="1"/>
        <charset val="136"/>
      </rPr>
      <t>仝小林</t>
    </r>
  </si>
  <si>
    <r>
      <rPr>
        <sz val="12"/>
        <rFont val="新細明體"/>
        <family val="1"/>
        <charset val="136"/>
      </rPr>
      <t>繆希雍</t>
    </r>
  </si>
  <si>
    <r>
      <rPr>
        <sz val="12"/>
        <rFont val="新細明體"/>
        <family val="1"/>
        <charset val="136"/>
      </rPr>
      <t>薛振聲</t>
    </r>
  </si>
  <si>
    <r>
      <rPr>
        <sz val="12"/>
        <rFont val="新細明體"/>
        <family val="1"/>
        <charset val="136"/>
      </rPr>
      <t>王克勤</t>
    </r>
  </si>
  <si>
    <r>
      <rPr>
        <sz val="12"/>
        <rFont val="新細明體"/>
        <family val="1"/>
        <charset val="136"/>
      </rPr>
      <t>王琦</t>
    </r>
  </si>
  <si>
    <r>
      <rPr>
        <sz val="12"/>
        <rFont val="新細明體"/>
        <family val="1"/>
        <charset val="136"/>
      </rPr>
      <t>郭長青</t>
    </r>
  </si>
  <si>
    <r>
      <rPr>
        <sz val="12"/>
        <rFont val="新細明體"/>
        <family val="1"/>
        <charset val="136"/>
      </rPr>
      <t>魏迺杰</t>
    </r>
  </si>
  <si>
    <r>
      <rPr>
        <sz val="12"/>
        <rFont val="新細明體"/>
        <family val="1"/>
        <charset val="136"/>
      </rPr>
      <t>李玉賓</t>
    </r>
  </si>
  <si>
    <r>
      <rPr>
        <sz val="12"/>
        <rFont val="新細明體"/>
        <family val="1"/>
        <charset val="136"/>
      </rPr>
      <t>李傳課</t>
    </r>
  </si>
  <si>
    <r>
      <rPr>
        <sz val="12"/>
        <rFont val="新細明體"/>
        <family val="1"/>
        <charset val="136"/>
      </rPr>
      <t>許鳳全</t>
    </r>
  </si>
  <si>
    <r>
      <rPr>
        <sz val="12"/>
        <rFont val="新細明體"/>
        <family val="1"/>
        <charset val="136"/>
      </rPr>
      <t>陳彤雲</t>
    </r>
  </si>
  <si>
    <r>
      <rPr>
        <sz val="12"/>
        <rFont val="新細明體"/>
        <family val="1"/>
        <charset val="136"/>
      </rPr>
      <t>夏洪生</t>
    </r>
  </si>
  <si>
    <r>
      <rPr>
        <sz val="12"/>
        <rFont val="新細明體"/>
        <family val="1"/>
        <charset val="136"/>
      </rPr>
      <t>孫繼芬</t>
    </r>
  </si>
  <si>
    <r>
      <rPr>
        <sz val="12"/>
        <rFont val="新細明體"/>
        <family val="1"/>
        <charset val="136"/>
      </rPr>
      <t>劉尚義</t>
    </r>
  </si>
  <si>
    <r>
      <rPr>
        <sz val="12"/>
        <rFont val="新細明體"/>
        <family val="1"/>
        <charset val="136"/>
      </rPr>
      <t>詹文濤</t>
    </r>
  </si>
  <si>
    <r>
      <rPr>
        <sz val="12"/>
        <rFont val="新細明體"/>
        <family val="1"/>
        <charset val="136"/>
      </rPr>
      <t>董正華</t>
    </r>
  </si>
  <si>
    <r>
      <rPr>
        <sz val="12"/>
        <rFont val="新細明體"/>
        <family val="1"/>
        <charset val="136"/>
      </rPr>
      <t>楊朝義</t>
    </r>
  </si>
  <si>
    <r>
      <rPr>
        <sz val="12"/>
        <rFont val="新細明體"/>
        <family val="1"/>
        <charset val="136"/>
      </rPr>
      <t>沈邑穎</t>
    </r>
  </si>
  <si>
    <r>
      <rPr>
        <sz val="12"/>
        <rFont val="新細明體"/>
        <family val="1"/>
        <charset val="136"/>
      </rPr>
      <t>楊才德</t>
    </r>
  </si>
  <si>
    <r>
      <rPr>
        <sz val="12"/>
        <rFont val="新細明體"/>
        <family val="1"/>
        <charset val="136"/>
      </rPr>
      <t>俞雲</t>
    </r>
  </si>
  <si>
    <r>
      <rPr>
        <sz val="12"/>
        <rFont val="新細明體"/>
        <family val="1"/>
        <charset val="136"/>
      </rPr>
      <t>衣之鏢</t>
    </r>
  </si>
  <si>
    <r>
      <rPr>
        <sz val="12"/>
        <rFont val="新細明體"/>
        <family val="1"/>
        <charset val="136"/>
      </rPr>
      <t>李世文</t>
    </r>
  </si>
  <si>
    <r>
      <rPr>
        <sz val="12"/>
        <rFont val="新細明體"/>
        <family val="1"/>
        <charset val="136"/>
      </rPr>
      <t>賈波</t>
    </r>
    <r>
      <rPr>
        <sz val="12"/>
        <rFont val="Times New Roman"/>
        <family val="1"/>
      </rPr>
      <t xml:space="preserve"> </t>
    </r>
  </si>
  <si>
    <r>
      <rPr>
        <sz val="12"/>
        <rFont val="新細明體"/>
        <family val="1"/>
        <charset val="136"/>
      </rPr>
      <t>尤在涇</t>
    </r>
  </si>
  <si>
    <r>
      <rPr>
        <sz val="12"/>
        <rFont val="新細明體"/>
        <family val="1"/>
        <charset val="136"/>
      </rPr>
      <t>馮興華</t>
    </r>
  </si>
  <si>
    <r>
      <rPr>
        <sz val="12"/>
        <rFont val="新細明體"/>
        <family val="1"/>
        <charset val="136"/>
      </rPr>
      <t>田合祿</t>
    </r>
  </si>
  <si>
    <r>
      <rPr>
        <sz val="12"/>
        <rFont val="新細明體"/>
        <family val="1"/>
        <charset val="136"/>
      </rPr>
      <t>尼科拉斯</t>
    </r>
  </si>
  <si>
    <r>
      <rPr>
        <sz val="12"/>
        <rFont val="新細明體"/>
        <family val="1"/>
        <charset val="136"/>
      </rPr>
      <t>朱錦善</t>
    </r>
  </si>
  <si>
    <r>
      <rPr>
        <sz val="12"/>
        <rFont val="新細明體"/>
        <family val="1"/>
        <charset val="136"/>
      </rPr>
      <t>高天愛</t>
    </r>
  </si>
  <si>
    <r>
      <rPr>
        <sz val="12"/>
        <rFont val="新細明體"/>
        <family val="1"/>
        <charset val="136"/>
      </rPr>
      <t>倪世美</t>
    </r>
  </si>
  <si>
    <r>
      <rPr>
        <sz val="12"/>
        <rFont val="新細明體"/>
        <family val="1"/>
        <charset val="136"/>
      </rPr>
      <t>楊志波</t>
    </r>
  </si>
  <si>
    <r>
      <rPr>
        <sz val="12"/>
        <rFont val="新細明體"/>
        <family val="1"/>
        <charset val="136"/>
      </rPr>
      <t>汪受傳</t>
    </r>
  </si>
  <si>
    <r>
      <rPr>
        <sz val="12"/>
        <rFont val="新細明體"/>
        <family val="1"/>
        <charset val="136"/>
      </rPr>
      <t>鄒澍</t>
    </r>
    <r>
      <rPr>
        <sz val="12"/>
        <rFont val="Times New Roman"/>
        <family val="1"/>
      </rPr>
      <t xml:space="preserve"> </t>
    </r>
  </si>
  <si>
    <r>
      <rPr>
        <sz val="12"/>
        <rFont val="新細明體"/>
        <family val="1"/>
        <charset val="136"/>
      </rPr>
      <t>吳茂文</t>
    </r>
  </si>
  <si>
    <r>
      <rPr>
        <sz val="12"/>
        <rFont val="新細明體"/>
        <family val="1"/>
        <charset val="136"/>
      </rPr>
      <t>葉天士</t>
    </r>
  </si>
  <si>
    <t>Khan, Faiz M.,</t>
  </si>
  <si>
    <t>D0014773</t>
  </si>
  <si>
    <t>WN110 K452 2014</t>
  </si>
  <si>
    <t>449.8 8723 2011</t>
  </si>
  <si>
    <t>2016-06-23</t>
    <phoneticPr fontId="1" type="noConversion"/>
  </si>
  <si>
    <r>
      <rPr>
        <sz val="12"/>
        <rFont val="新細明體"/>
        <family val="1"/>
        <charset val="136"/>
      </rPr>
      <t>張寶樹</t>
    </r>
  </si>
  <si>
    <t>WB330 P5357 2011</t>
    <phoneticPr fontId="1" type="noConversion"/>
  </si>
  <si>
    <t>D0012697</t>
    <phoneticPr fontId="1" type="noConversion"/>
  </si>
  <si>
    <t>D0014835</t>
  </si>
  <si>
    <t>D0014836</t>
  </si>
  <si>
    <t>D0014837</t>
  </si>
  <si>
    <t>411.3 8766:2 2012</t>
  </si>
  <si>
    <t>411.3 863 2016</t>
  </si>
  <si>
    <t>427 8462 2016</t>
  </si>
  <si>
    <t>2016-11-02</t>
  </si>
  <si>
    <r>
      <rPr>
        <sz val="12"/>
        <rFont val="新細明體"/>
        <family val="1"/>
        <charset val="136"/>
      </rPr>
      <t>林淑珍</t>
    </r>
  </si>
  <si>
    <r>
      <rPr>
        <sz val="12"/>
        <rFont val="新細明體"/>
        <family val="1"/>
        <charset val="136"/>
      </rPr>
      <t>腫瘤中心</t>
    </r>
  </si>
  <si>
    <r>
      <rPr>
        <sz val="12"/>
        <rFont val="新細明體"/>
        <family val="1"/>
        <charset val="136"/>
      </rPr>
      <t>畢爾</t>
    </r>
  </si>
  <si>
    <r>
      <rPr>
        <sz val="12"/>
        <rFont val="新細明體"/>
        <family val="1"/>
        <charset val="136"/>
      </rPr>
      <t>譚敦慈</t>
    </r>
  </si>
  <si>
    <t>D0014827</t>
  </si>
  <si>
    <t>D0014828</t>
  </si>
  <si>
    <t>D0014829</t>
  </si>
  <si>
    <t>Lovell and Winters pediatric orthopaedics.</t>
  </si>
  <si>
    <t>D0014830</t>
  </si>
  <si>
    <t>Benzel, Edward C.,</t>
  </si>
  <si>
    <t>Lovell, Wood W.,</t>
  </si>
  <si>
    <t>361.72 835 2013</t>
  </si>
  <si>
    <t>WE725 B4796 2015</t>
  </si>
  <si>
    <t>WS270 L911 2014 V.1</t>
  </si>
  <si>
    <t>WS270 L911 2014 V.2</t>
  </si>
  <si>
    <r>
      <rPr>
        <sz val="12"/>
        <rFont val="新細明體"/>
        <family val="1"/>
        <charset val="136"/>
      </rPr>
      <t>諾丁</t>
    </r>
  </si>
  <si>
    <t>D0014831</t>
  </si>
  <si>
    <t>Kim, E. Edmund.</t>
  </si>
  <si>
    <t>D0014832</t>
  </si>
  <si>
    <t>Ghesani, Munir,</t>
  </si>
  <si>
    <t>WN206 K491 2016</t>
  </si>
  <si>
    <t>WN18.2 N9642 2016</t>
  </si>
  <si>
    <r>
      <rPr>
        <sz val="12"/>
        <rFont val="新細明體"/>
        <family val="1"/>
        <charset val="136"/>
      </rPr>
      <t>過敏免疫風濕科</t>
    </r>
  </si>
  <si>
    <t>D0014833</t>
  </si>
  <si>
    <t>D0014834</t>
  </si>
  <si>
    <t>WN208 S6995 2016</t>
  </si>
  <si>
    <t>416.6 8474 2015</t>
  </si>
  <si>
    <r>
      <rPr>
        <sz val="12"/>
        <rFont val="新細明體"/>
        <family val="1"/>
        <charset val="136"/>
      </rPr>
      <t>皆川洋至</t>
    </r>
    <r>
      <rPr>
        <sz val="12"/>
        <rFont val="Times New Roman"/>
        <family val="1"/>
      </rPr>
      <t xml:space="preserve"> </t>
    </r>
  </si>
  <si>
    <t>WJ146 P3925 2008</t>
    <phoneticPr fontId="1" type="noConversion"/>
  </si>
  <si>
    <t>WB460 G369 2012</t>
    <phoneticPr fontId="1" type="noConversion"/>
  </si>
  <si>
    <r>
      <t>102</t>
    </r>
    <r>
      <rPr>
        <sz val="10"/>
        <rFont val="細明體"/>
        <family val="3"/>
        <charset val="136"/>
      </rPr>
      <t>年第</t>
    </r>
    <r>
      <rPr>
        <sz val="10"/>
        <rFont val="Times New Roman"/>
        <family val="1"/>
      </rPr>
      <t>1</t>
    </r>
    <r>
      <rPr>
        <sz val="10"/>
        <rFont val="細明體"/>
        <family val="3"/>
        <charset val="136"/>
      </rPr>
      <t>次圖委會購買</t>
    </r>
    <phoneticPr fontId="1" type="noConversion"/>
  </si>
  <si>
    <r>
      <t>101</t>
    </r>
    <r>
      <rPr>
        <sz val="10"/>
        <rFont val="細明體"/>
        <family val="3"/>
        <charset val="136"/>
      </rPr>
      <t>年第</t>
    </r>
    <r>
      <rPr>
        <sz val="10"/>
        <rFont val="Times New Roman"/>
        <family val="1"/>
      </rPr>
      <t>1</t>
    </r>
    <r>
      <rPr>
        <sz val="10"/>
        <rFont val="細明體"/>
        <family val="3"/>
        <charset val="136"/>
      </rPr>
      <t>次圖委會購買</t>
    </r>
    <phoneticPr fontId="1" type="noConversion"/>
  </si>
  <si>
    <r>
      <t>104</t>
    </r>
    <r>
      <rPr>
        <sz val="10"/>
        <rFont val="細明體"/>
        <family val="3"/>
        <charset val="136"/>
      </rPr>
      <t>年第</t>
    </r>
    <r>
      <rPr>
        <sz val="10"/>
        <rFont val="Times New Roman"/>
        <family val="1"/>
      </rPr>
      <t>1</t>
    </r>
    <r>
      <rPr>
        <sz val="10"/>
        <rFont val="細明體"/>
        <family val="3"/>
        <charset val="136"/>
      </rPr>
      <t>次圖委會購買</t>
    </r>
    <phoneticPr fontId="1" type="noConversion"/>
  </si>
  <si>
    <r>
      <rPr>
        <b/>
        <sz val="12"/>
        <rFont val="新細明體"/>
        <family val="1"/>
        <charset val="136"/>
      </rPr>
      <t>備註</t>
    </r>
    <phoneticPr fontId="1" type="noConversion"/>
  </si>
  <si>
    <r>
      <rPr>
        <sz val="12"/>
        <rFont val="新細明體"/>
        <family val="1"/>
        <charset val="136"/>
      </rPr>
      <t>睡眠中心</t>
    </r>
  </si>
  <si>
    <r>
      <rPr>
        <sz val="12"/>
        <rFont val="新細明體"/>
        <family val="1"/>
        <charset val="136"/>
      </rPr>
      <t>果文斯基</t>
    </r>
  </si>
  <si>
    <r>
      <rPr>
        <sz val="12"/>
        <rFont val="新細明體"/>
        <family val="1"/>
        <charset val="136"/>
      </rPr>
      <t>睡眠中心</t>
    </r>
    <phoneticPr fontId="1" type="noConversion"/>
  </si>
  <si>
    <r>
      <rPr>
        <sz val="12"/>
        <rFont val="新細明體"/>
        <family val="1"/>
        <charset val="136"/>
      </rPr>
      <t>蕭光明</t>
    </r>
  </si>
  <si>
    <r>
      <rPr>
        <sz val="12"/>
        <rFont val="新細明體"/>
        <family val="1"/>
        <charset val="136"/>
      </rPr>
      <t>鄭健榮</t>
    </r>
  </si>
  <si>
    <r>
      <rPr>
        <sz val="12"/>
        <rFont val="新細明體"/>
        <family val="1"/>
        <charset val="136"/>
      </rPr>
      <t>睡眠中心</t>
    </r>
    <r>
      <rPr>
        <sz val="12"/>
        <rFont val="Times New Roman"/>
        <family val="1"/>
      </rPr>
      <t xml:space="preserve"> </t>
    </r>
  </si>
  <si>
    <r>
      <rPr>
        <sz val="12"/>
        <rFont val="新細明體"/>
        <family val="1"/>
        <charset val="136"/>
      </rPr>
      <t>健康，從睡眠開始！</t>
    </r>
    <r>
      <rPr>
        <sz val="12"/>
        <rFont val="Times New Roman"/>
        <family val="1"/>
      </rPr>
      <t xml:space="preserve">: </t>
    </r>
    <r>
      <rPr>
        <sz val="12"/>
        <rFont val="新細明體"/>
        <family val="1"/>
        <charset val="136"/>
      </rPr>
      <t>台大醫院睡眠中心的</t>
    </r>
    <r>
      <rPr>
        <sz val="12"/>
        <rFont val="Times New Roman"/>
        <family val="1"/>
      </rPr>
      <t>22</t>
    </r>
    <r>
      <rPr>
        <sz val="12"/>
        <rFont val="新細明體"/>
        <family val="1"/>
        <charset val="136"/>
      </rPr>
      <t>堂課</t>
    </r>
    <r>
      <rPr>
        <sz val="12"/>
        <rFont val="Times New Roman"/>
        <family val="1"/>
      </rPr>
      <t xml:space="preserve">/ </t>
    </r>
  </si>
  <si>
    <r>
      <rPr>
        <sz val="12"/>
        <rFont val="新細明體"/>
        <family val="1"/>
        <charset val="136"/>
      </rPr>
      <t>臺大醫院睡眠中心團隊</t>
    </r>
    <r>
      <rPr>
        <sz val="12"/>
        <rFont val="Times New Roman"/>
        <family val="1"/>
      </rPr>
      <t xml:space="preserve"> </t>
    </r>
  </si>
  <si>
    <r>
      <rPr>
        <sz val="12"/>
        <rFont val="新細明體"/>
        <family val="1"/>
        <charset val="136"/>
      </rPr>
      <t>楊建銘</t>
    </r>
    <r>
      <rPr>
        <sz val="12"/>
        <rFont val="Times New Roman"/>
        <family val="1"/>
      </rPr>
      <t xml:space="preserve"> </t>
    </r>
  </si>
  <si>
    <r>
      <rPr>
        <sz val="12"/>
        <rFont val="新細明體"/>
        <family val="1"/>
        <charset val="136"/>
      </rPr>
      <t>孫建峰</t>
    </r>
  </si>
  <si>
    <r>
      <rPr>
        <sz val="12"/>
        <rFont val="新細明體"/>
        <family val="1"/>
        <charset val="136"/>
      </rPr>
      <t>克拉克</t>
    </r>
  </si>
  <si>
    <r>
      <rPr>
        <sz val="12"/>
        <rFont val="新細明體"/>
        <family val="1"/>
        <charset val="136"/>
      </rPr>
      <t>薛伍德</t>
    </r>
  </si>
  <si>
    <r>
      <rPr>
        <sz val="12"/>
        <rFont val="新細明體"/>
        <family val="1"/>
        <charset val="136"/>
      </rPr>
      <t>李喬納森</t>
    </r>
  </si>
  <si>
    <r>
      <rPr>
        <sz val="12"/>
        <rFont val="新細明體"/>
        <family val="1"/>
        <charset val="136"/>
      </rPr>
      <t>芬雷森</t>
    </r>
  </si>
  <si>
    <r>
      <rPr>
        <sz val="12"/>
        <rFont val="新細明體"/>
        <family val="1"/>
        <charset val="136"/>
      </rPr>
      <t>梅達</t>
    </r>
  </si>
  <si>
    <r>
      <rPr>
        <sz val="12"/>
        <rFont val="新細明體"/>
        <family val="1"/>
        <charset val="136"/>
      </rPr>
      <t>余森海</t>
    </r>
    <r>
      <rPr>
        <sz val="12"/>
        <rFont val="Times New Roman"/>
        <family val="1"/>
      </rPr>
      <t xml:space="preserve"> </t>
    </r>
  </si>
  <si>
    <r>
      <rPr>
        <sz val="12"/>
        <rFont val="新細明體"/>
        <family val="1"/>
        <charset val="136"/>
      </rPr>
      <t>朱蘇煜</t>
    </r>
  </si>
  <si>
    <r>
      <rPr>
        <sz val="12"/>
        <rFont val="新細明體"/>
        <family val="1"/>
        <charset val="136"/>
      </rPr>
      <t>核子醫學科</t>
    </r>
    <r>
      <rPr>
        <sz val="12"/>
        <rFont val="Times New Roman"/>
        <family val="1"/>
      </rPr>
      <t xml:space="preserve"> </t>
    </r>
  </si>
  <si>
    <r>
      <rPr>
        <sz val="12"/>
        <rFont val="新細明體"/>
        <family val="1"/>
        <charset val="136"/>
      </rPr>
      <t>孫宏明</t>
    </r>
    <r>
      <rPr>
        <sz val="12"/>
        <rFont val="Times New Roman"/>
        <family val="1"/>
      </rPr>
      <t xml:space="preserve"> </t>
    </r>
  </si>
  <si>
    <r>
      <rPr>
        <sz val="12"/>
        <rFont val="新細明體"/>
        <family val="1"/>
        <charset val="136"/>
      </rPr>
      <t>黃溪和</t>
    </r>
  </si>
  <si>
    <r>
      <rPr>
        <sz val="12"/>
        <rFont val="新細明體"/>
        <family val="1"/>
        <charset val="136"/>
      </rPr>
      <t>資訊室</t>
    </r>
  </si>
  <si>
    <r>
      <rPr>
        <sz val="12"/>
        <rFont val="新細明體"/>
        <family val="1"/>
        <charset val="136"/>
      </rPr>
      <t>陳俊宇</t>
    </r>
    <r>
      <rPr>
        <sz val="12"/>
        <rFont val="Times New Roman"/>
        <family val="1"/>
      </rPr>
      <t xml:space="preserve"> </t>
    </r>
  </si>
  <si>
    <r>
      <rPr>
        <sz val="12"/>
        <rFont val="新細明體"/>
        <family val="1"/>
        <charset val="136"/>
      </rPr>
      <t>王飛鵬</t>
    </r>
  </si>
  <si>
    <r>
      <rPr>
        <sz val="12"/>
        <rFont val="新細明體"/>
        <family val="1"/>
        <charset val="136"/>
      </rPr>
      <t>資訊室</t>
    </r>
    <r>
      <rPr>
        <sz val="12"/>
        <rFont val="Times New Roman"/>
        <family val="1"/>
      </rPr>
      <t xml:space="preserve"> </t>
    </r>
  </si>
  <si>
    <r>
      <rPr>
        <sz val="12"/>
        <rFont val="新細明體"/>
        <family val="1"/>
        <charset val="136"/>
      </rPr>
      <t>桂思強</t>
    </r>
  </si>
  <si>
    <r>
      <rPr>
        <sz val="12"/>
        <rFont val="新細明體"/>
        <family val="1"/>
        <charset val="136"/>
      </rPr>
      <t>周伯恆</t>
    </r>
    <r>
      <rPr>
        <sz val="12"/>
        <rFont val="Times New Roman"/>
        <family val="1"/>
      </rPr>
      <t xml:space="preserve"> </t>
    </r>
  </si>
  <si>
    <r>
      <rPr>
        <sz val="12"/>
        <rFont val="新細明體"/>
        <family val="1"/>
        <charset val="136"/>
      </rPr>
      <t>熊信彰</t>
    </r>
    <r>
      <rPr>
        <sz val="12"/>
        <rFont val="Times New Roman"/>
        <family val="1"/>
      </rPr>
      <t xml:space="preserve"> </t>
    </r>
  </si>
  <si>
    <r>
      <rPr>
        <sz val="12"/>
        <rFont val="新細明體"/>
        <family val="1"/>
        <charset val="136"/>
      </rPr>
      <t>張巍</t>
    </r>
  </si>
  <si>
    <r>
      <rPr>
        <sz val="12"/>
        <rFont val="新細明體"/>
        <family val="1"/>
        <charset val="136"/>
      </rPr>
      <t>畢格倫</t>
    </r>
  </si>
  <si>
    <r>
      <rPr>
        <sz val="12"/>
        <rFont val="新細明體"/>
        <family val="1"/>
        <charset val="136"/>
      </rPr>
      <t>王</t>
    </r>
    <r>
      <rPr>
        <sz val="12"/>
        <rFont val="Times New Roman"/>
        <family val="1"/>
      </rPr>
      <t>,</t>
    </r>
    <r>
      <rPr>
        <sz val="12"/>
        <rFont val="新細明體"/>
        <family val="1"/>
        <charset val="136"/>
      </rPr>
      <t>偉任</t>
    </r>
  </si>
  <si>
    <r>
      <rPr>
        <sz val="12"/>
        <rFont val="新細明體"/>
        <family val="1"/>
        <charset val="136"/>
      </rPr>
      <t>陳會安</t>
    </r>
  </si>
  <si>
    <r>
      <rPr>
        <sz val="12"/>
        <rFont val="新細明體"/>
        <family val="1"/>
        <charset val="136"/>
      </rPr>
      <t>譚懷遠</t>
    </r>
  </si>
  <si>
    <r>
      <rPr>
        <sz val="12"/>
        <rFont val="新細明體"/>
        <family val="1"/>
        <charset val="136"/>
      </rPr>
      <t>蕭文龍</t>
    </r>
  </si>
  <si>
    <r>
      <rPr>
        <sz val="12"/>
        <rFont val="新細明體"/>
        <family val="1"/>
        <charset val="136"/>
      </rPr>
      <t>周棟祥</t>
    </r>
    <r>
      <rPr>
        <sz val="12"/>
        <rFont val="Times New Roman"/>
        <family val="1"/>
      </rPr>
      <t xml:space="preserve"> </t>
    </r>
  </si>
  <si>
    <r>
      <rPr>
        <sz val="12"/>
        <rFont val="新細明體"/>
        <family val="1"/>
        <charset val="136"/>
      </rPr>
      <t>黃彬華</t>
    </r>
  </si>
  <si>
    <r>
      <rPr>
        <sz val="12"/>
        <rFont val="新細明體"/>
        <family val="1"/>
        <charset val="136"/>
      </rPr>
      <t>施威銘研究室</t>
    </r>
  </si>
  <si>
    <r>
      <rPr>
        <sz val="12"/>
        <rFont val="新細明體"/>
        <family val="1"/>
        <charset val="136"/>
      </rPr>
      <t>戴有煒</t>
    </r>
  </si>
  <si>
    <r>
      <rPr>
        <sz val="12"/>
        <rFont val="新細明體"/>
        <family val="1"/>
        <charset val="136"/>
      </rPr>
      <t>公傳室</t>
    </r>
  </si>
  <si>
    <r>
      <rPr>
        <sz val="12"/>
        <rFont val="新細明體"/>
        <family val="1"/>
        <charset val="136"/>
      </rPr>
      <t>高明宏</t>
    </r>
  </si>
  <si>
    <r>
      <rPr>
        <sz val="12"/>
        <rFont val="新細明體"/>
        <family val="1"/>
        <charset val="136"/>
      </rPr>
      <t>海貝視覺</t>
    </r>
    <r>
      <rPr>
        <sz val="12"/>
        <rFont val="Times New Roman"/>
        <family val="1"/>
      </rPr>
      <t xml:space="preserve"> </t>
    </r>
  </si>
  <si>
    <r>
      <rPr>
        <sz val="12"/>
        <rFont val="新細明體"/>
        <family val="1"/>
        <charset val="136"/>
      </rPr>
      <t>三采文化</t>
    </r>
  </si>
  <si>
    <r>
      <rPr>
        <sz val="12"/>
        <rFont val="新細明體"/>
        <family val="1"/>
        <charset val="136"/>
      </rPr>
      <t>王紹強</t>
    </r>
    <r>
      <rPr>
        <sz val="12"/>
        <rFont val="Times New Roman"/>
        <family val="1"/>
      </rPr>
      <t xml:space="preserve"> </t>
    </r>
  </si>
  <si>
    <r>
      <rPr>
        <sz val="12"/>
        <rFont val="新細明體"/>
        <family val="1"/>
        <charset val="136"/>
      </rPr>
      <t>根津かやこ</t>
    </r>
  </si>
  <si>
    <r>
      <rPr>
        <sz val="12"/>
        <rFont val="新細明體"/>
        <family val="1"/>
        <charset val="136"/>
      </rPr>
      <t>公傳室</t>
    </r>
    <r>
      <rPr>
        <sz val="12"/>
        <rFont val="Times New Roman"/>
        <family val="1"/>
      </rPr>
      <t xml:space="preserve"> </t>
    </r>
  </si>
  <si>
    <r>
      <rPr>
        <sz val="12"/>
        <rFont val="新細明體"/>
        <family val="1"/>
        <charset val="136"/>
      </rPr>
      <t>江見敏宏</t>
    </r>
  </si>
  <si>
    <r>
      <rPr>
        <sz val="12"/>
        <rFont val="新細明體"/>
        <family val="1"/>
        <charset val="136"/>
      </rPr>
      <t>陳漢成</t>
    </r>
  </si>
  <si>
    <r>
      <rPr>
        <sz val="12"/>
        <rFont val="新細明體"/>
        <family val="1"/>
        <charset val="136"/>
      </rPr>
      <t>鄭國強</t>
    </r>
    <r>
      <rPr>
        <sz val="12"/>
        <rFont val="Times New Roman"/>
        <family val="1"/>
      </rPr>
      <t xml:space="preserve"> </t>
    </r>
  </si>
  <si>
    <r>
      <rPr>
        <sz val="12"/>
        <rFont val="新細明體"/>
        <family val="1"/>
        <charset val="136"/>
      </rPr>
      <t>大西真平</t>
    </r>
    <r>
      <rPr>
        <sz val="12"/>
        <rFont val="Times New Roman"/>
        <family val="1"/>
      </rPr>
      <t xml:space="preserve"> </t>
    </r>
  </si>
  <si>
    <r>
      <rPr>
        <sz val="12"/>
        <rFont val="新細明體"/>
        <family val="1"/>
        <charset val="136"/>
      </rPr>
      <t>鄭國強</t>
    </r>
  </si>
  <si>
    <r>
      <rPr>
        <sz val="12"/>
        <rFont val="新細明體"/>
        <family val="1"/>
        <charset val="136"/>
      </rPr>
      <t>橋本篤生</t>
    </r>
  </si>
  <si>
    <r>
      <rPr>
        <sz val="12"/>
        <rFont val="新細明體"/>
        <family val="1"/>
        <charset val="136"/>
      </rPr>
      <t>兔書屋</t>
    </r>
    <r>
      <rPr>
        <sz val="12"/>
        <rFont val="Times New Roman"/>
        <family val="1"/>
      </rPr>
      <t xml:space="preserve"> </t>
    </r>
  </si>
  <si>
    <r>
      <rPr>
        <sz val="12"/>
        <rFont val="新細明體"/>
        <family val="1"/>
        <charset val="136"/>
      </rPr>
      <t>三采文化</t>
    </r>
    <r>
      <rPr>
        <sz val="12"/>
        <rFont val="Times New Roman"/>
        <family val="1"/>
      </rPr>
      <t xml:space="preserve"> </t>
    </r>
  </si>
  <si>
    <r>
      <rPr>
        <sz val="12"/>
        <rFont val="新細明體"/>
        <family val="1"/>
        <charset val="136"/>
      </rPr>
      <t>湯匙工坊</t>
    </r>
  </si>
  <si>
    <r>
      <rPr>
        <sz val="12"/>
        <rFont val="新細明體"/>
        <family val="1"/>
        <charset val="136"/>
      </rPr>
      <t>川村世依子</t>
    </r>
  </si>
  <si>
    <r>
      <rPr>
        <sz val="12"/>
        <rFont val="新細明體"/>
        <family val="1"/>
        <charset val="136"/>
      </rPr>
      <t>王紹強</t>
    </r>
  </si>
  <si>
    <r>
      <rPr>
        <sz val="12"/>
        <rFont val="新細明體"/>
        <family val="1"/>
        <charset val="136"/>
      </rPr>
      <t>株式會社サイドランチ</t>
    </r>
  </si>
  <si>
    <r>
      <rPr>
        <sz val="12"/>
        <rFont val="新細明體"/>
        <family val="1"/>
        <charset val="136"/>
      </rPr>
      <t>蠶山</t>
    </r>
  </si>
  <si>
    <r>
      <rPr>
        <sz val="12"/>
        <rFont val="新細明體"/>
        <family val="1"/>
        <charset val="136"/>
      </rPr>
      <t>及川さえ子</t>
    </r>
  </si>
  <si>
    <r>
      <rPr>
        <sz val="12"/>
        <rFont val="新細明體"/>
        <family val="1"/>
        <charset val="136"/>
      </rPr>
      <t>吉村みゆき</t>
    </r>
  </si>
  <si>
    <r>
      <rPr>
        <sz val="12"/>
        <rFont val="新細明體"/>
        <family val="1"/>
        <charset val="136"/>
      </rPr>
      <t>請跟我來</t>
    </r>
    <r>
      <rPr>
        <sz val="12"/>
        <rFont val="Times New Roman"/>
        <family val="1"/>
      </rPr>
      <t xml:space="preserve">: </t>
    </r>
    <r>
      <rPr>
        <sz val="12"/>
        <rFont val="新細明體"/>
        <family val="1"/>
        <charset val="136"/>
      </rPr>
      <t>導視系統設計</t>
    </r>
    <r>
      <rPr>
        <sz val="12"/>
        <rFont val="Times New Roman"/>
        <family val="1"/>
      </rPr>
      <t>/</t>
    </r>
  </si>
  <si>
    <r>
      <rPr>
        <sz val="12"/>
        <rFont val="新細明體"/>
        <family val="1"/>
        <charset val="136"/>
      </rPr>
      <t>深圳視界文化傳播有限公司</t>
    </r>
  </si>
  <si>
    <r>
      <rPr>
        <sz val="12"/>
        <rFont val="新細明體"/>
        <family val="1"/>
        <charset val="136"/>
      </rPr>
      <t>我那霸陽子</t>
    </r>
  </si>
  <si>
    <r>
      <rPr>
        <sz val="12"/>
        <rFont val="新細明體"/>
        <family val="1"/>
        <charset val="136"/>
      </rPr>
      <t>王薔</t>
    </r>
  </si>
  <si>
    <r>
      <rPr>
        <sz val="12"/>
        <rFont val="新細明體"/>
        <family val="1"/>
        <charset val="136"/>
      </rPr>
      <t>幸福印記</t>
    </r>
    <r>
      <rPr>
        <sz val="12"/>
        <rFont val="Times New Roman"/>
        <family val="1"/>
      </rPr>
      <t xml:space="preserve"> : </t>
    </r>
    <r>
      <rPr>
        <sz val="12"/>
        <rFont val="新細明體"/>
        <family val="1"/>
        <charset val="136"/>
      </rPr>
      <t>超可愛創意手工章</t>
    </r>
    <r>
      <rPr>
        <sz val="12"/>
        <rFont val="Times New Roman"/>
        <family val="1"/>
      </rPr>
      <t>/</t>
    </r>
  </si>
  <si>
    <r>
      <rPr>
        <sz val="12"/>
        <rFont val="新細明體"/>
        <family val="1"/>
        <charset val="136"/>
      </rPr>
      <t>貓貓</t>
    </r>
    <phoneticPr fontId="1" type="noConversion"/>
  </si>
  <si>
    <r>
      <rPr>
        <sz val="12"/>
        <rFont val="新細明體"/>
        <family val="1"/>
        <charset val="136"/>
      </rPr>
      <t>酒井幸子</t>
    </r>
  </si>
  <si>
    <r>
      <rPr>
        <sz val="12"/>
        <rFont val="新細明體"/>
        <family val="1"/>
        <charset val="136"/>
      </rPr>
      <t>尹智榮</t>
    </r>
    <r>
      <rPr>
        <sz val="12"/>
        <rFont val="Times New Roman"/>
        <family val="1"/>
      </rPr>
      <t xml:space="preserve"> </t>
    </r>
  </si>
  <si>
    <r>
      <rPr>
        <sz val="12"/>
        <rFont val="新細明體"/>
        <family val="1"/>
        <charset val="136"/>
      </rPr>
      <t>パリの蚤の市で見つけたアンティーク雑貨の素材集</t>
    </r>
    <r>
      <rPr>
        <sz val="12"/>
        <rFont val="Times New Roman"/>
        <family val="1"/>
      </rPr>
      <t>/</t>
    </r>
  </si>
  <si>
    <r>
      <rPr>
        <sz val="12"/>
        <rFont val="新細明體"/>
        <family val="1"/>
        <charset val="136"/>
      </rPr>
      <t>谷</t>
    </r>
    <r>
      <rPr>
        <sz val="12"/>
        <rFont val="Times New Roman"/>
        <family val="1"/>
      </rPr>
      <t xml:space="preserve"> </t>
    </r>
    <r>
      <rPr>
        <sz val="12"/>
        <rFont val="新細明體"/>
        <family val="1"/>
        <charset val="136"/>
      </rPr>
      <t>奈穂</t>
    </r>
  </si>
  <si>
    <r>
      <rPr>
        <sz val="12"/>
        <rFont val="新細明體"/>
        <family val="1"/>
        <charset val="136"/>
      </rPr>
      <t>李清志</t>
    </r>
    <r>
      <rPr>
        <sz val="12"/>
        <rFont val="Times New Roman"/>
        <family val="1"/>
      </rPr>
      <t xml:space="preserve"> </t>
    </r>
  </si>
  <si>
    <r>
      <rPr>
        <sz val="12"/>
        <rFont val="新細明體"/>
        <family val="1"/>
        <charset val="136"/>
      </rPr>
      <t>帕許</t>
    </r>
  </si>
  <si>
    <r>
      <rPr>
        <sz val="12"/>
        <rFont val="新細明體"/>
        <family val="1"/>
        <charset val="136"/>
      </rPr>
      <t>劉彤渲</t>
    </r>
    <phoneticPr fontId="1" type="noConversion"/>
  </si>
  <si>
    <r>
      <rPr>
        <sz val="12"/>
        <rFont val="新細明體"/>
        <family val="1"/>
        <charset val="136"/>
      </rPr>
      <t>高橋かおる</t>
    </r>
    <r>
      <rPr>
        <sz val="12"/>
        <rFont val="Times New Roman"/>
        <family val="1"/>
      </rPr>
      <t xml:space="preserve"> </t>
    </r>
  </si>
  <si>
    <r>
      <rPr>
        <sz val="12"/>
        <rFont val="新細明體"/>
        <family val="1"/>
        <charset val="136"/>
      </rPr>
      <t>隆格</t>
    </r>
  </si>
  <si>
    <r>
      <rPr>
        <sz val="12"/>
        <rFont val="新細明體"/>
        <family val="1"/>
        <charset val="136"/>
      </rPr>
      <t>柴</t>
    </r>
    <r>
      <rPr>
        <sz val="12"/>
        <rFont val="Times New Roman"/>
        <family val="1"/>
      </rPr>
      <t xml:space="preserve">, </t>
    </r>
    <r>
      <rPr>
        <sz val="12"/>
        <rFont val="新細明體"/>
        <family val="1"/>
        <charset val="136"/>
      </rPr>
      <t>亜季子</t>
    </r>
    <r>
      <rPr>
        <sz val="12"/>
        <rFont val="Times New Roman"/>
        <family val="1"/>
      </rPr>
      <t xml:space="preserve"> </t>
    </r>
  </si>
  <si>
    <r>
      <rPr>
        <sz val="12"/>
        <rFont val="新細明體"/>
        <family val="1"/>
        <charset val="136"/>
      </rPr>
      <t>年鑑日本の空間デザイン</t>
    </r>
    <r>
      <rPr>
        <sz val="12"/>
        <rFont val="Times New Roman"/>
        <family val="1"/>
      </rPr>
      <t xml:space="preserve"> : </t>
    </r>
    <r>
      <rPr>
        <sz val="12"/>
        <rFont val="新細明體"/>
        <family val="1"/>
        <charset val="136"/>
      </rPr>
      <t>ディスプレイ</t>
    </r>
    <r>
      <rPr>
        <sz val="12"/>
        <rFont val="Times New Roman"/>
        <family val="1"/>
      </rPr>
      <t>.</t>
    </r>
    <r>
      <rPr>
        <sz val="12"/>
        <rFont val="新細明體"/>
        <family val="1"/>
        <charset val="136"/>
      </rPr>
      <t>サイン</t>
    </r>
    <r>
      <rPr>
        <sz val="12"/>
        <rFont val="Times New Roman"/>
        <family val="1"/>
      </rPr>
      <t>.</t>
    </r>
    <r>
      <rPr>
        <sz val="12"/>
        <rFont val="新細明體"/>
        <family val="1"/>
        <charset val="136"/>
      </rPr>
      <t>商環境</t>
    </r>
    <r>
      <rPr>
        <sz val="12"/>
        <rFont val="Times New Roman"/>
        <family val="1"/>
      </rPr>
      <t xml:space="preserve"> = Annual of space design in Japan : displays, signs &amp; commercial spaces/</t>
    </r>
  </si>
  <si>
    <r>
      <rPr>
        <sz val="12"/>
        <rFont val="新細明體"/>
        <family val="1"/>
        <charset val="136"/>
      </rPr>
      <t>空間デザイン機構</t>
    </r>
  </si>
  <si>
    <r>
      <rPr>
        <b/>
        <sz val="12"/>
        <rFont val="新細明體"/>
        <family val="1"/>
        <charset val="136"/>
      </rPr>
      <t>登錄號</t>
    </r>
    <phoneticPr fontId="1" type="noConversion"/>
  </si>
  <si>
    <t>D0014852</t>
  </si>
  <si>
    <t>D0014853</t>
  </si>
  <si>
    <t>D0014854</t>
  </si>
  <si>
    <t>D0014855</t>
  </si>
  <si>
    <t>D0014907</t>
  </si>
  <si>
    <t>D0014908</t>
  </si>
  <si>
    <t>417.8 8734 2015</t>
  </si>
  <si>
    <t>411.3 8753:2 2015</t>
  </si>
  <si>
    <t>411.3 8743 2016</t>
  </si>
  <si>
    <t>411.37 8733 2015</t>
  </si>
  <si>
    <t>544.83 8647 2015</t>
  </si>
  <si>
    <t>417.8 856 2015</t>
  </si>
  <si>
    <r>
      <rPr>
        <sz val="12"/>
        <rFont val="新細明體"/>
        <family val="1"/>
        <charset val="136"/>
      </rPr>
      <t>劉子玉</t>
    </r>
  </si>
  <si>
    <r>
      <rPr>
        <sz val="12"/>
        <rFont val="新細明體"/>
        <family val="1"/>
        <charset val="136"/>
      </rPr>
      <t>陳彥甫著</t>
    </r>
    <r>
      <rPr>
        <sz val="12"/>
        <rFont val="Times New Roman"/>
        <family val="1"/>
      </rPr>
      <t xml:space="preserve"> </t>
    </r>
  </si>
  <si>
    <r>
      <rPr>
        <sz val="12"/>
        <rFont val="新細明體"/>
        <family val="1"/>
        <charset val="136"/>
      </rPr>
      <t>坎貝爾</t>
    </r>
  </si>
  <si>
    <r>
      <rPr>
        <sz val="12"/>
        <rFont val="新細明體"/>
        <family val="1"/>
        <charset val="136"/>
      </rPr>
      <t>大江裕一郎</t>
    </r>
    <r>
      <rPr>
        <sz val="12"/>
        <rFont val="Times New Roman"/>
        <family val="1"/>
      </rPr>
      <t xml:space="preserve"> </t>
    </r>
  </si>
  <si>
    <r>
      <rPr>
        <sz val="12"/>
        <rFont val="新細明體"/>
        <family val="1"/>
        <charset val="136"/>
      </rPr>
      <t>康哲偉</t>
    </r>
  </si>
  <si>
    <r>
      <rPr>
        <sz val="12"/>
        <rFont val="新細明體"/>
        <family val="1"/>
        <charset val="136"/>
      </rPr>
      <t>于康</t>
    </r>
    <r>
      <rPr>
        <sz val="12"/>
        <rFont val="Times New Roman"/>
        <family val="1"/>
      </rPr>
      <t xml:space="preserve"> </t>
    </r>
  </si>
  <si>
    <r>
      <rPr>
        <sz val="12"/>
        <rFont val="新細明體"/>
        <family val="1"/>
        <charset val="136"/>
      </rPr>
      <t>孟斐</t>
    </r>
    <r>
      <rPr>
        <sz val="12"/>
        <rFont val="Times New Roman"/>
        <family val="1"/>
      </rPr>
      <t xml:space="preserve"> </t>
    </r>
  </si>
  <si>
    <t>D0014896</t>
  </si>
  <si>
    <t>Richards, Jim.</t>
  </si>
  <si>
    <t>WE103 R516 2008</t>
  </si>
  <si>
    <t>D0014897</t>
  </si>
  <si>
    <t>Tornetta, Paul,</t>
  </si>
  <si>
    <t>WE175 O617 2016</t>
  </si>
  <si>
    <t>D0014898</t>
  </si>
  <si>
    <t>Williams, Gerald R.,</t>
  </si>
  <si>
    <t>WE810 O617 2016</t>
  </si>
  <si>
    <t>Knapp, Furn F.,</t>
  </si>
  <si>
    <t>WN450 K674 2016</t>
  </si>
  <si>
    <t>D0014899</t>
  </si>
  <si>
    <t>D0014900</t>
  </si>
  <si>
    <t xml:space="preserve">Dawson, Bernadette, </t>
  </si>
  <si>
    <t>WI425 D618 2016</t>
  </si>
  <si>
    <r>
      <rPr>
        <sz val="12"/>
        <rFont val="新細明體"/>
        <family val="1"/>
        <charset val="136"/>
      </rPr>
      <t>大腸直腸外科</t>
    </r>
    <r>
      <rPr>
        <sz val="12"/>
        <rFont val="Times New Roman"/>
        <family val="1"/>
      </rPr>
      <t xml:space="preserve"> </t>
    </r>
  </si>
  <si>
    <r>
      <t>105</t>
    </r>
    <r>
      <rPr>
        <sz val="10"/>
        <rFont val="細明體"/>
        <family val="3"/>
        <charset val="136"/>
      </rPr>
      <t>年第</t>
    </r>
    <r>
      <rPr>
        <sz val="10"/>
        <rFont val="Times New Roman"/>
        <family val="1"/>
      </rPr>
      <t>2</t>
    </r>
    <r>
      <rPr>
        <sz val="10"/>
        <rFont val="細明體"/>
        <family val="3"/>
        <charset val="136"/>
      </rPr>
      <t>次圖委會購買</t>
    </r>
    <phoneticPr fontId="1" type="noConversion"/>
  </si>
  <si>
    <r>
      <rPr>
        <sz val="12"/>
        <rFont val="新細明體"/>
        <family val="1"/>
        <charset val="136"/>
      </rPr>
      <t>泌尿科</t>
    </r>
  </si>
  <si>
    <r>
      <rPr>
        <sz val="12"/>
        <rFont val="新細明體"/>
        <family val="1"/>
        <charset val="136"/>
      </rPr>
      <t>泌尿科</t>
    </r>
    <phoneticPr fontId="1" type="noConversion"/>
  </si>
  <si>
    <r>
      <rPr>
        <sz val="12"/>
        <rFont val="新細明體"/>
        <family val="1"/>
        <charset val="136"/>
      </rPr>
      <t>一般內科</t>
    </r>
    <phoneticPr fontId="1" type="noConversion"/>
  </si>
  <si>
    <r>
      <rPr>
        <sz val="12"/>
        <rFont val="新細明體"/>
        <family val="1"/>
        <charset val="136"/>
      </rPr>
      <t>一般內科</t>
    </r>
  </si>
  <si>
    <r>
      <rPr>
        <sz val="12"/>
        <rFont val="新細明體"/>
        <family val="1"/>
        <charset val="136"/>
      </rPr>
      <t>胸腔內科</t>
    </r>
  </si>
  <si>
    <r>
      <rPr>
        <sz val="12"/>
        <rFont val="新細明體"/>
        <family val="1"/>
        <charset val="136"/>
      </rPr>
      <t>胸腔內科</t>
    </r>
    <phoneticPr fontId="1" type="noConversion"/>
  </si>
  <si>
    <r>
      <rPr>
        <sz val="12"/>
        <rFont val="新細明體"/>
        <family val="1"/>
        <charset val="136"/>
      </rPr>
      <t>眼科</t>
    </r>
  </si>
  <si>
    <r>
      <rPr>
        <sz val="12"/>
        <rFont val="新細明體"/>
        <family val="1"/>
        <charset val="136"/>
      </rPr>
      <t>眼科</t>
    </r>
    <phoneticPr fontId="1" type="noConversion"/>
  </si>
  <si>
    <r>
      <rPr>
        <sz val="12"/>
        <rFont val="新細明體"/>
        <family val="1"/>
        <charset val="136"/>
      </rPr>
      <t>復健科</t>
    </r>
  </si>
  <si>
    <r>
      <rPr>
        <sz val="12"/>
        <rFont val="新細明體"/>
        <family val="1"/>
        <charset val="136"/>
      </rPr>
      <t>馬漢</t>
    </r>
  </si>
  <si>
    <r>
      <rPr>
        <sz val="12"/>
        <rFont val="新細明體"/>
        <family val="1"/>
        <charset val="136"/>
      </rPr>
      <t>邁特蘭</t>
    </r>
  </si>
  <si>
    <r>
      <rPr>
        <sz val="12"/>
        <rFont val="新細明體"/>
        <family val="1"/>
        <charset val="136"/>
      </rPr>
      <t>優普哲</t>
    </r>
  </si>
  <si>
    <r>
      <rPr>
        <sz val="12"/>
        <rFont val="新細明體"/>
        <family val="1"/>
        <charset val="136"/>
      </rPr>
      <t>馬爾斯</t>
    </r>
  </si>
  <si>
    <r>
      <rPr>
        <sz val="12"/>
        <rFont val="新細明體"/>
        <family val="1"/>
        <charset val="136"/>
      </rPr>
      <t>王瑞瑤</t>
    </r>
  </si>
  <si>
    <r>
      <rPr>
        <sz val="12"/>
        <rFont val="新細明體"/>
        <family val="1"/>
        <charset val="136"/>
      </rPr>
      <t>鄭悅承</t>
    </r>
  </si>
  <si>
    <r>
      <rPr>
        <sz val="12"/>
        <rFont val="新細明體"/>
        <family val="1"/>
        <charset val="136"/>
      </rPr>
      <t>胡名霞</t>
    </r>
  </si>
  <si>
    <r>
      <rPr>
        <sz val="12"/>
        <rFont val="新細明體"/>
        <family val="1"/>
        <charset val="136"/>
      </rPr>
      <t>洪章仁</t>
    </r>
  </si>
  <si>
    <r>
      <rPr>
        <sz val="12"/>
        <rFont val="新細明體"/>
        <family val="1"/>
        <charset val="136"/>
      </rPr>
      <t>沃利</t>
    </r>
  </si>
  <si>
    <r>
      <rPr>
        <sz val="12"/>
        <rFont val="新細明體"/>
        <family val="1"/>
        <charset val="136"/>
      </rPr>
      <t>瓦契</t>
    </r>
  </si>
  <si>
    <r>
      <rPr>
        <sz val="12"/>
        <rFont val="新細明體"/>
        <family val="1"/>
        <charset val="136"/>
      </rPr>
      <t>王嘯平</t>
    </r>
  </si>
  <si>
    <r>
      <rPr>
        <sz val="12"/>
        <rFont val="新細明體"/>
        <family val="1"/>
        <charset val="136"/>
      </rPr>
      <t>彼得森</t>
    </r>
  </si>
  <si>
    <r>
      <rPr>
        <sz val="12"/>
        <rFont val="新細明體"/>
        <family val="1"/>
        <charset val="136"/>
      </rPr>
      <t>穆爾</t>
    </r>
  </si>
  <si>
    <r>
      <rPr>
        <sz val="12"/>
        <rFont val="新細明體"/>
        <family val="1"/>
        <charset val="136"/>
      </rPr>
      <t>復健科</t>
    </r>
    <r>
      <rPr>
        <sz val="12"/>
        <rFont val="Times New Roman"/>
        <family val="1"/>
      </rPr>
      <t>-</t>
    </r>
    <r>
      <rPr>
        <sz val="12"/>
        <rFont val="新細明體"/>
        <family val="1"/>
        <charset val="136"/>
      </rPr>
      <t>語言治療</t>
    </r>
    <r>
      <rPr>
        <sz val="12"/>
        <rFont val="Times New Roman"/>
        <family val="1"/>
      </rPr>
      <t xml:space="preserve"> </t>
    </r>
  </si>
  <si>
    <r>
      <rPr>
        <sz val="12"/>
        <rFont val="新細明體"/>
        <family val="1"/>
        <charset val="136"/>
      </rPr>
      <t>葛瑞</t>
    </r>
  </si>
  <si>
    <r>
      <rPr>
        <sz val="12"/>
        <rFont val="新細明體"/>
        <family val="1"/>
        <charset val="136"/>
      </rPr>
      <t>強生</t>
    </r>
  </si>
  <si>
    <r>
      <rPr>
        <sz val="12"/>
        <rFont val="新細明體"/>
        <family val="1"/>
        <charset val="136"/>
      </rPr>
      <t>孟瑛如</t>
    </r>
  </si>
  <si>
    <r>
      <rPr>
        <sz val="12"/>
        <rFont val="新細明體"/>
        <family val="1"/>
        <charset val="136"/>
      </rPr>
      <t>復健科</t>
    </r>
    <r>
      <rPr>
        <sz val="12"/>
        <rFont val="Times New Roman"/>
        <family val="1"/>
      </rPr>
      <t>-</t>
    </r>
    <r>
      <rPr>
        <sz val="12"/>
        <rFont val="新細明體"/>
        <family val="1"/>
        <charset val="136"/>
      </rPr>
      <t>語言治療</t>
    </r>
  </si>
  <si>
    <r>
      <rPr>
        <sz val="12"/>
        <rFont val="新細明體"/>
        <family val="1"/>
        <charset val="136"/>
      </rPr>
      <t>周策</t>
    </r>
  </si>
  <si>
    <r>
      <rPr>
        <sz val="12"/>
        <rFont val="新細明體"/>
        <family val="1"/>
        <charset val="136"/>
      </rPr>
      <t>復健科</t>
    </r>
    <r>
      <rPr>
        <sz val="12"/>
        <rFont val="Times New Roman"/>
        <family val="1"/>
      </rPr>
      <t>-</t>
    </r>
    <r>
      <rPr>
        <sz val="12"/>
        <rFont val="新細明體"/>
        <family val="1"/>
        <charset val="136"/>
      </rPr>
      <t>職能治療</t>
    </r>
  </si>
  <si>
    <r>
      <rPr>
        <sz val="12"/>
        <rFont val="新細明體"/>
        <family val="1"/>
        <charset val="136"/>
      </rPr>
      <t>閆彥寧</t>
    </r>
  </si>
  <si>
    <r>
      <rPr>
        <sz val="12"/>
        <rFont val="新細明體"/>
        <family val="1"/>
        <charset val="136"/>
      </rPr>
      <t>槐雅萍</t>
    </r>
  </si>
  <si>
    <r>
      <rPr>
        <sz val="12"/>
        <rFont val="新細明體"/>
        <family val="1"/>
        <charset val="136"/>
      </rPr>
      <t>復健科</t>
    </r>
    <r>
      <rPr>
        <sz val="12"/>
        <rFont val="Times New Roman"/>
        <family val="1"/>
      </rPr>
      <t>-</t>
    </r>
    <r>
      <rPr>
        <sz val="12"/>
        <rFont val="新細明體"/>
        <family val="1"/>
        <charset val="136"/>
      </rPr>
      <t>職能治療</t>
    </r>
    <r>
      <rPr>
        <sz val="12"/>
        <rFont val="Times New Roman"/>
        <family val="1"/>
      </rPr>
      <t xml:space="preserve"> </t>
    </r>
  </si>
  <si>
    <r>
      <rPr>
        <sz val="12"/>
        <rFont val="新細明體"/>
        <family val="1"/>
        <charset val="136"/>
      </rPr>
      <t>王崇禮</t>
    </r>
  </si>
  <si>
    <r>
      <rPr>
        <sz val="12"/>
        <rFont val="新細明體"/>
        <family val="1"/>
        <charset val="136"/>
      </rPr>
      <t>渡邊英夫</t>
    </r>
  </si>
  <si>
    <r>
      <rPr>
        <sz val="12"/>
        <rFont val="新細明體"/>
        <family val="1"/>
        <charset val="136"/>
      </rPr>
      <t>馬場元毅原著</t>
    </r>
    <r>
      <rPr>
        <sz val="12"/>
        <rFont val="Times New Roman"/>
        <family val="1"/>
      </rPr>
      <t xml:space="preserve"> ; </t>
    </r>
    <r>
      <rPr>
        <sz val="12"/>
        <rFont val="新細明體"/>
        <family val="1"/>
        <charset val="136"/>
      </rPr>
      <t>謝慶良譯</t>
    </r>
  </si>
  <si>
    <r>
      <rPr>
        <sz val="12"/>
        <rFont val="新細明體"/>
        <family val="1"/>
        <charset val="136"/>
      </rPr>
      <t>默多克</t>
    </r>
  </si>
  <si>
    <r>
      <rPr>
        <sz val="12"/>
        <rFont val="新細明體"/>
        <family val="1"/>
        <charset val="136"/>
      </rPr>
      <t>柯爾</t>
    </r>
  </si>
  <si>
    <r>
      <rPr>
        <sz val="12"/>
        <rFont val="新細明體"/>
        <family val="1"/>
        <charset val="136"/>
      </rPr>
      <t>歐布萊恩</t>
    </r>
  </si>
  <si>
    <r>
      <rPr>
        <sz val="12"/>
        <rFont val="新細明體"/>
        <family val="1"/>
        <charset val="136"/>
      </rPr>
      <t>復健科</t>
    </r>
    <r>
      <rPr>
        <sz val="12"/>
        <rFont val="Times New Roman"/>
        <family val="1"/>
      </rPr>
      <t>-</t>
    </r>
    <r>
      <rPr>
        <sz val="12"/>
        <rFont val="新細明體"/>
        <family val="1"/>
        <charset val="136"/>
      </rPr>
      <t>語言治療</t>
    </r>
    <r>
      <rPr>
        <sz val="12"/>
        <rFont val="Times New Roman"/>
        <family val="1"/>
      </rPr>
      <t xml:space="preserve">  </t>
    </r>
  </si>
  <si>
    <r>
      <rPr>
        <sz val="12"/>
        <rFont val="新細明體"/>
        <family val="1"/>
        <charset val="136"/>
      </rPr>
      <t>鄭靜宜</t>
    </r>
  </si>
  <si>
    <r>
      <rPr>
        <sz val="12"/>
        <rFont val="新細明體"/>
        <family val="1"/>
        <charset val="136"/>
      </rPr>
      <t>卡耳</t>
    </r>
  </si>
  <si>
    <r>
      <rPr>
        <sz val="12"/>
        <rFont val="新細明體"/>
        <family val="1"/>
        <charset val="136"/>
      </rPr>
      <t>亞歷山大</t>
    </r>
  </si>
  <si>
    <r>
      <rPr>
        <sz val="12"/>
        <rFont val="新細明體"/>
        <family val="1"/>
        <charset val="136"/>
      </rPr>
      <t>復健科</t>
    </r>
    <r>
      <rPr>
        <sz val="12"/>
        <rFont val="Times New Roman"/>
        <family val="1"/>
      </rPr>
      <t xml:space="preserve"> </t>
    </r>
  </si>
  <si>
    <r>
      <rPr>
        <sz val="12"/>
        <rFont val="新細明體"/>
        <family val="1"/>
        <charset val="136"/>
      </rPr>
      <t>愷爾</t>
    </r>
  </si>
  <si>
    <r>
      <rPr>
        <sz val="12"/>
        <rFont val="新細明體"/>
        <family val="1"/>
        <charset val="136"/>
      </rPr>
      <t>伊藤和磨</t>
    </r>
  </si>
  <si>
    <r>
      <rPr>
        <sz val="12"/>
        <rFont val="新細明體"/>
        <family val="1"/>
        <charset val="136"/>
      </rPr>
      <t>約翰生</t>
    </r>
  </si>
  <si>
    <r>
      <rPr>
        <sz val="12"/>
        <rFont val="新細明體"/>
        <family val="1"/>
        <charset val="136"/>
      </rPr>
      <t>日本整形外科復健學會</t>
    </r>
    <r>
      <rPr>
        <sz val="12"/>
        <rFont val="Times New Roman"/>
        <family val="1"/>
      </rPr>
      <t xml:space="preserve"> </t>
    </r>
  </si>
  <si>
    <r>
      <rPr>
        <sz val="12"/>
        <rFont val="新細明體"/>
        <family val="1"/>
        <charset val="136"/>
      </rPr>
      <t>笠原巖</t>
    </r>
  </si>
  <si>
    <r>
      <rPr>
        <sz val="12"/>
        <rFont val="新細明體"/>
        <family val="1"/>
        <charset val="136"/>
      </rPr>
      <t>王天明</t>
    </r>
  </si>
  <si>
    <r>
      <rPr>
        <sz val="12"/>
        <rFont val="新細明體"/>
        <family val="1"/>
        <charset val="136"/>
      </rPr>
      <t>酒井慎太郎</t>
    </r>
  </si>
  <si>
    <r>
      <rPr>
        <sz val="12"/>
        <rFont val="新細明體"/>
        <family val="1"/>
        <charset val="136"/>
      </rPr>
      <t>家庭醫學科</t>
    </r>
  </si>
  <si>
    <r>
      <rPr>
        <sz val="12"/>
        <rFont val="新細明體"/>
        <family val="1"/>
        <charset val="136"/>
      </rPr>
      <t>家庭醫學科</t>
    </r>
    <r>
      <rPr>
        <sz val="12"/>
        <rFont val="Times New Roman"/>
        <family val="1"/>
      </rPr>
      <t xml:space="preserve"> </t>
    </r>
  </si>
  <si>
    <r>
      <rPr>
        <sz val="12"/>
        <rFont val="新細明體"/>
        <family val="1"/>
        <charset val="136"/>
      </rPr>
      <t>嘉寶</t>
    </r>
  </si>
  <si>
    <r>
      <rPr>
        <sz val="12"/>
        <rFont val="新細明體"/>
        <family val="1"/>
        <charset val="136"/>
      </rPr>
      <t>臨床心理中心</t>
    </r>
  </si>
  <si>
    <r>
      <rPr>
        <sz val="12"/>
        <rFont val="新細明體"/>
        <family val="1"/>
        <charset val="136"/>
      </rPr>
      <t>戴維斯</t>
    </r>
  </si>
  <si>
    <r>
      <rPr>
        <sz val="12"/>
        <rFont val="新細明體"/>
        <family val="1"/>
        <charset val="136"/>
      </rPr>
      <t>潘曼</t>
    </r>
  </si>
  <si>
    <r>
      <rPr>
        <sz val="12"/>
        <rFont val="新細明體"/>
        <family val="1"/>
        <charset val="136"/>
      </rPr>
      <t>臨床心理中心</t>
    </r>
    <r>
      <rPr>
        <sz val="12"/>
        <rFont val="Times New Roman"/>
        <family val="1"/>
      </rPr>
      <t xml:space="preserve"> </t>
    </r>
  </si>
  <si>
    <r>
      <rPr>
        <sz val="12"/>
        <rFont val="新細明體"/>
        <family val="1"/>
        <charset val="136"/>
      </rPr>
      <t>綠色療癒力</t>
    </r>
    <r>
      <rPr>
        <sz val="12"/>
        <rFont val="Times New Roman"/>
        <family val="1"/>
      </rPr>
      <t xml:space="preserve"> : </t>
    </r>
    <r>
      <rPr>
        <sz val="12"/>
        <rFont val="新細明體"/>
        <family val="1"/>
        <charset val="136"/>
      </rPr>
      <t>台灣第一本園藝治療跨領域理論與應用大集</t>
    </r>
    <r>
      <rPr>
        <sz val="12"/>
        <rFont val="Times New Roman"/>
        <family val="1"/>
      </rPr>
      <t xml:space="preserve">/ </t>
    </r>
  </si>
  <si>
    <r>
      <rPr>
        <sz val="12"/>
        <rFont val="新細明體"/>
        <family val="1"/>
        <charset val="136"/>
      </rPr>
      <t>沈瑞琳</t>
    </r>
  </si>
  <si>
    <r>
      <rPr>
        <sz val="12"/>
        <rFont val="新細明體"/>
        <family val="1"/>
        <charset val="136"/>
      </rPr>
      <t>安東尼</t>
    </r>
  </si>
  <si>
    <r>
      <rPr>
        <sz val="12"/>
        <rFont val="新細明體"/>
        <family val="1"/>
        <charset val="136"/>
      </rPr>
      <t>高曼</t>
    </r>
  </si>
  <si>
    <r>
      <rPr>
        <sz val="12"/>
        <rFont val="新細明體"/>
        <family val="1"/>
        <charset val="136"/>
      </rPr>
      <t>卡巴金</t>
    </r>
  </si>
  <si>
    <r>
      <rPr>
        <sz val="12"/>
        <rFont val="新細明體"/>
        <family val="1"/>
        <charset val="136"/>
      </rPr>
      <t>布朗</t>
    </r>
  </si>
  <si>
    <r>
      <rPr>
        <sz val="12"/>
        <rFont val="新細明體"/>
        <family val="1"/>
        <charset val="136"/>
      </rPr>
      <t>亞倫</t>
    </r>
  </si>
  <si>
    <r>
      <rPr>
        <sz val="12"/>
        <rFont val="新細明體"/>
        <family val="1"/>
        <charset val="136"/>
      </rPr>
      <t>卡森</t>
    </r>
  </si>
  <si>
    <r>
      <rPr>
        <sz val="12"/>
        <rFont val="新細明體"/>
        <family val="1"/>
        <charset val="136"/>
      </rPr>
      <t>史密斯</t>
    </r>
  </si>
  <si>
    <r>
      <rPr>
        <sz val="12"/>
        <rFont val="新細明體"/>
        <family val="1"/>
        <charset val="136"/>
      </rPr>
      <t>史鐸</t>
    </r>
  </si>
  <si>
    <r>
      <rPr>
        <sz val="12"/>
        <rFont val="新細明體"/>
        <family val="1"/>
        <charset val="136"/>
      </rPr>
      <t>威廉斯</t>
    </r>
  </si>
  <si>
    <r>
      <rPr>
        <sz val="12"/>
        <rFont val="新細明體"/>
        <family val="1"/>
        <charset val="136"/>
      </rPr>
      <t>劉文琇</t>
    </r>
  </si>
  <si>
    <r>
      <rPr>
        <sz val="12"/>
        <rFont val="新細明體"/>
        <family val="1"/>
        <charset val="136"/>
      </rPr>
      <t>王仲麒</t>
    </r>
  </si>
  <si>
    <r>
      <rPr>
        <sz val="12"/>
        <rFont val="新細明體"/>
        <family val="1"/>
        <charset val="136"/>
      </rPr>
      <t>日花弘子</t>
    </r>
  </si>
  <si>
    <r>
      <rPr>
        <sz val="12"/>
        <rFont val="新細明體"/>
        <family val="1"/>
        <charset val="136"/>
      </rPr>
      <t>渥德科</t>
    </r>
  </si>
  <si>
    <r>
      <rPr>
        <sz val="12"/>
        <rFont val="新細明體"/>
        <family val="1"/>
        <charset val="136"/>
      </rPr>
      <t>黃保翕</t>
    </r>
  </si>
  <si>
    <r>
      <rPr>
        <sz val="12"/>
        <rFont val="新細明體"/>
        <family val="1"/>
        <charset val="136"/>
      </rPr>
      <t>陳傳興</t>
    </r>
    <r>
      <rPr>
        <sz val="12"/>
        <rFont val="Times New Roman"/>
        <family val="1"/>
      </rPr>
      <t xml:space="preserve"> </t>
    </r>
  </si>
  <si>
    <r>
      <rPr>
        <sz val="12"/>
        <rFont val="新細明體"/>
        <family val="1"/>
        <charset val="136"/>
      </rPr>
      <t>許薰尹</t>
    </r>
    <r>
      <rPr>
        <sz val="12"/>
        <rFont val="Times New Roman"/>
        <family val="1"/>
      </rPr>
      <t xml:space="preserve"> </t>
    </r>
  </si>
  <si>
    <r>
      <rPr>
        <sz val="12"/>
        <rFont val="新細明體"/>
        <family val="1"/>
        <charset val="136"/>
      </rPr>
      <t>張慧朗</t>
    </r>
  </si>
  <si>
    <t>D0012690</t>
    <phoneticPr fontId="1" type="noConversion"/>
  </si>
  <si>
    <r>
      <rPr>
        <sz val="12"/>
        <rFont val="新細明體"/>
        <family val="1"/>
        <charset val="136"/>
      </rPr>
      <t>研究部</t>
    </r>
  </si>
  <si>
    <r>
      <rPr>
        <sz val="12"/>
        <rFont val="新細明體"/>
        <family val="1"/>
        <charset val="136"/>
      </rPr>
      <t>陳景祥</t>
    </r>
  </si>
  <si>
    <r>
      <rPr>
        <sz val="12"/>
        <rFont val="新細明體"/>
        <family val="1"/>
        <charset val="136"/>
      </rPr>
      <t>研究部</t>
    </r>
    <r>
      <rPr>
        <sz val="12"/>
        <rFont val="Times New Roman"/>
        <family val="1"/>
      </rPr>
      <t xml:space="preserve"> </t>
    </r>
  </si>
  <si>
    <r>
      <rPr>
        <sz val="12"/>
        <rFont val="新細明體"/>
        <family val="1"/>
        <charset val="136"/>
      </rPr>
      <t>謝宇</t>
    </r>
  </si>
  <si>
    <r>
      <rPr>
        <sz val="12"/>
        <rFont val="新細明體"/>
        <family val="1"/>
        <charset val="136"/>
      </rPr>
      <t>吳明隆</t>
    </r>
  </si>
  <si>
    <r>
      <rPr>
        <sz val="12"/>
        <rFont val="新細明體"/>
        <family val="1"/>
        <charset val="136"/>
      </rPr>
      <t>邱皓政</t>
    </r>
  </si>
  <si>
    <r>
      <rPr>
        <sz val="12"/>
        <rFont val="新細明體"/>
        <family val="1"/>
        <charset val="136"/>
      </rPr>
      <t>鄭宗琳</t>
    </r>
  </si>
  <si>
    <r>
      <rPr>
        <sz val="12"/>
        <rFont val="新細明體"/>
        <family val="1"/>
        <charset val="136"/>
      </rPr>
      <t>李采娟</t>
    </r>
  </si>
  <si>
    <r>
      <rPr>
        <sz val="12"/>
        <rFont val="新細明體"/>
        <family val="1"/>
        <charset val="136"/>
      </rPr>
      <t>研究部</t>
    </r>
    <phoneticPr fontId="1" type="noConversion"/>
  </si>
  <si>
    <r>
      <rPr>
        <sz val="12"/>
        <rFont val="新細明體"/>
        <family val="1"/>
        <charset val="136"/>
      </rPr>
      <t>堤托</t>
    </r>
  </si>
  <si>
    <r>
      <rPr>
        <sz val="12"/>
        <rFont val="新細明體"/>
        <family val="1"/>
        <charset val="136"/>
      </rPr>
      <t>古柏</t>
    </r>
  </si>
  <si>
    <r>
      <rPr>
        <sz val="12"/>
        <rFont val="新細明體"/>
        <family val="1"/>
        <charset val="136"/>
      </rPr>
      <t>神經科</t>
    </r>
  </si>
  <si>
    <r>
      <rPr>
        <sz val="12"/>
        <rFont val="新細明體"/>
        <family val="1"/>
        <charset val="136"/>
      </rPr>
      <t>急診部</t>
    </r>
  </si>
  <si>
    <r>
      <rPr>
        <sz val="12"/>
        <rFont val="新細明體"/>
        <family val="1"/>
        <charset val="136"/>
      </rPr>
      <t>林志豪</t>
    </r>
  </si>
  <si>
    <r>
      <rPr>
        <sz val="12"/>
        <rFont val="新細明體"/>
        <family val="1"/>
        <charset val="136"/>
      </rPr>
      <t>陳維恭</t>
    </r>
  </si>
  <si>
    <r>
      <rPr>
        <sz val="12"/>
        <rFont val="新細明體"/>
        <family val="1"/>
        <charset val="136"/>
      </rPr>
      <t>鄭紹宇</t>
    </r>
  </si>
  <si>
    <r>
      <rPr>
        <sz val="12"/>
        <rFont val="新細明體"/>
        <family val="1"/>
        <charset val="136"/>
      </rPr>
      <t>解剖病理科</t>
    </r>
  </si>
  <si>
    <r>
      <t>102</t>
    </r>
    <r>
      <rPr>
        <sz val="10"/>
        <rFont val="細明體"/>
        <family val="3"/>
        <charset val="136"/>
      </rPr>
      <t>年第</t>
    </r>
    <r>
      <rPr>
        <sz val="10"/>
        <rFont val="Times New Roman"/>
        <family val="1"/>
      </rPr>
      <t>2</t>
    </r>
    <r>
      <rPr>
        <sz val="10"/>
        <rFont val="細明體"/>
        <family val="3"/>
        <charset val="136"/>
      </rPr>
      <t>次圖委會購買</t>
    </r>
    <phoneticPr fontId="1" type="noConversion"/>
  </si>
  <si>
    <r>
      <rPr>
        <sz val="12"/>
        <rFont val="新細明體"/>
        <family val="1"/>
        <charset val="136"/>
      </rPr>
      <t>解剖病理科</t>
    </r>
    <phoneticPr fontId="1" type="noConversion"/>
  </si>
  <si>
    <t>Huang, Lennox H.</t>
  </si>
  <si>
    <t>WS39 M2949 2009</t>
    <phoneticPr fontId="1" type="noConversion"/>
  </si>
  <si>
    <t>D0014992</t>
  </si>
  <si>
    <t>Iyer, Ramesh S.,</t>
  </si>
  <si>
    <t>WN240 I97 2016</t>
    <phoneticPr fontId="1" type="noConversion"/>
  </si>
  <si>
    <r>
      <rPr>
        <sz val="12"/>
        <rFont val="新細明體"/>
        <family val="1"/>
        <charset val="136"/>
      </rPr>
      <t>小兒科</t>
    </r>
  </si>
  <si>
    <t>2017-05-10</t>
    <phoneticPr fontId="1" type="noConversion"/>
  </si>
  <si>
    <r>
      <t>106</t>
    </r>
    <r>
      <rPr>
        <sz val="10"/>
        <rFont val="細明體"/>
        <family val="3"/>
        <charset val="136"/>
      </rPr>
      <t>年第</t>
    </r>
    <r>
      <rPr>
        <sz val="10"/>
        <rFont val="Times New Roman"/>
        <family val="1"/>
      </rPr>
      <t>1</t>
    </r>
    <r>
      <rPr>
        <sz val="10"/>
        <rFont val="細明體"/>
        <family val="3"/>
        <charset val="136"/>
      </rPr>
      <t>次圖委會購買</t>
    </r>
    <phoneticPr fontId="1" type="noConversion"/>
  </si>
  <si>
    <t>The ASCRS textbook of colon and rectal surgery</t>
  </si>
  <si>
    <t>Steele, Scott R.,</t>
  </si>
  <si>
    <t>D0014991</t>
  </si>
  <si>
    <t>WI650 A815 2016 V.1</t>
    <phoneticPr fontId="1" type="noConversion"/>
  </si>
  <si>
    <t>WI650 A815 2016 V.2</t>
    <phoneticPr fontId="1" type="noConversion"/>
  </si>
  <si>
    <t>D0014993</t>
  </si>
  <si>
    <t>Keane, Thomas E.,</t>
  </si>
  <si>
    <t>WJ168 G559 2016</t>
    <phoneticPr fontId="1" type="noConversion"/>
  </si>
  <si>
    <t>D0015011</t>
  </si>
  <si>
    <t>Zierler, R. Eugene,</t>
  </si>
  <si>
    <t>D0015012</t>
  </si>
  <si>
    <t>Jankovic, Joseph,</t>
  </si>
  <si>
    <t>WG500 S8972 2016</t>
    <phoneticPr fontId="1" type="noConversion"/>
  </si>
  <si>
    <t>WL359 P248 2015</t>
    <phoneticPr fontId="1" type="noConversion"/>
  </si>
  <si>
    <t>D0015001</t>
  </si>
  <si>
    <t>Torres-Corzo, Jaime Gerardo,</t>
  </si>
  <si>
    <t>WL368 N4945 2016</t>
  </si>
  <si>
    <t>2017-06-09</t>
    <phoneticPr fontId="1" type="noConversion"/>
  </si>
  <si>
    <r>
      <rPr>
        <sz val="12"/>
        <rFont val="新細明體"/>
        <family val="1"/>
        <charset val="136"/>
      </rPr>
      <t>耳鼻喉科</t>
    </r>
  </si>
  <si>
    <t>D0015265</t>
  </si>
  <si>
    <t>D0015266</t>
  </si>
  <si>
    <t>D0015267</t>
  </si>
  <si>
    <t>WV168 R6668 2016</t>
    <phoneticPr fontId="1" type="noConversion"/>
  </si>
  <si>
    <t>WE707 T7726 2016</t>
    <phoneticPr fontId="1" type="noConversion"/>
  </si>
  <si>
    <t>WE705 F8187 2016</t>
    <phoneticPr fontId="1" type="noConversion"/>
  </si>
  <si>
    <t>D0015618</t>
  </si>
  <si>
    <t xml:space="preserve">Grover, Frederick L </t>
  </si>
  <si>
    <t>D0015619</t>
  </si>
  <si>
    <t>Darling, R. Clement,</t>
  </si>
  <si>
    <t>WG169 C267 2016</t>
    <phoneticPr fontId="1" type="noConversion"/>
  </si>
  <si>
    <t>WG170 V331:2 2016</t>
    <phoneticPr fontId="1" type="noConversion"/>
  </si>
  <si>
    <t>WG170 V331:3 2016</t>
    <phoneticPr fontId="1" type="noConversion"/>
  </si>
  <si>
    <r>
      <rPr>
        <sz val="12"/>
        <rFont val="新細明體"/>
        <family val="1"/>
        <charset val="136"/>
      </rPr>
      <t>心臟內科</t>
    </r>
    <phoneticPr fontId="1" type="noConversion"/>
  </si>
  <si>
    <t>D0015621</t>
  </si>
  <si>
    <t>D0015622</t>
  </si>
  <si>
    <t>D0015623</t>
  </si>
  <si>
    <t>WG141.5.F9 J836 2016</t>
    <phoneticPr fontId="1" type="noConversion"/>
  </si>
  <si>
    <t>WG141.5.A3 B5617 2015</t>
    <phoneticPr fontId="1" type="noConversion"/>
  </si>
  <si>
    <t>WG18.2 O912 2016</t>
    <phoneticPr fontId="1" type="noConversion"/>
  </si>
  <si>
    <t>WG140 W1331 2014</t>
    <phoneticPr fontId="1" type="noConversion"/>
  </si>
  <si>
    <t>D0015023</t>
  </si>
  <si>
    <t>D0015024</t>
  </si>
  <si>
    <t>D0015025</t>
  </si>
  <si>
    <t>D0015027</t>
  </si>
  <si>
    <t>D0015592</t>
  </si>
  <si>
    <t>Schaie, K. Warner</t>
  </si>
  <si>
    <t>529.5 8336 2015</t>
  </si>
  <si>
    <t>415.988 8595 2014</t>
  </si>
  <si>
    <t>D0015026</t>
  </si>
  <si>
    <t>173.5 8776 2013</t>
  </si>
  <si>
    <t>D0015593</t>
  </si>
  <si>
    <t>Eells, Tracy D</t>
  </si>
  <si>
    <t>WM420 H236 2010</t>
  </si>
  <si>
    <t>2017-06-09</t>
  </si>
  <si>
    <t>2017-06-23</t>
  </si>
  <si>
    <r>
      <rPr>
        <sz val="12"/>
        <rFont val="新細明體"/>
        <family val="1"/>
        <charset val="136"/>
      </rPr>
      <t>許正典</t>
    </r>
  </si>
  <si>
    <r>
      <rPr>
        <sz val="12"/>
        <rFont val="新細明體"/>
        <family val="1"/>
        <charset val="136"/>
      </rPr>
      <t>羅傑斯</t>
    </r>
  </si>
  <si>
    <r>
      <rPr>
        <sz val="12"/>
        <rFont val="新細明體"/>
        <family val="1"/>
        <charset val="136"/>
      </rPr>
      <t>麥威廉</t>
    </r>
  </si>
  <si>
    <r>
      <t>103</t>
    </r>
    <r>
      <rPr>
        <sz val="10"/>
        <rFont val="細明體"/>
        <family val="3"/>
        <charset val="136"/>
      </rPr>
      <t>年第</t>
    </r>
    <r>
      <rPr>
        <sz val="10"/>
        <rFont val="Times New Roman"/>
        <family val="1"/>
      </rPr>
      <t>2</t>
    </r>
    <r>
      <rPr>
        <sz val="10"/>
        <rFont val="細明體"/>
        <family val="3"/>
        <charset val="136"/>
      </rPr>
      <t>次圖委會購買</t>
    </r>
    <phoneticPr fontId="1" type="noConversion"/>
  </si>
  <si>
    <t>D0015008</t>
  </si>
  <si>
    <t xml:space="preserve">Henrich, William L </t>
  </si>
  <si>
    <r>
      <rPr>
        <sz val="12"/>
        <rFont val="新細明體"/>
        <family val="1"/>
        <charset val="136"/>
      </rPr>
      <t>腎臟內科</t>
    </r>
    <phoneticPr fontId="1" type="noConversion"/>
  </si>
  <si>
    <t>WJ378 P957 2017</t>
    <phoneticPr fontId="1" type="noConversion"/>
  </si>
  <si>
    <t>D0015009</t>
  </si>
  <si>
    <t>WK280 T549 2016</t>
    <phoneticPr fontId="1" type="noConversion"/>
  </si>
  <si>
    <t>Terris, David J.</t>
    <phoneticPr fontId="1" type="noConversion"/>
  </si>
  <si>
    <t>D0015269</t>
  </si>
  <si>
    <t>Strauch, Berish,</t>
  </si>
  <si>
    <t>Chin, Hong-nyul,</t>
  </si>
  <si>
    <t>WO600 A254 2016</t>
    <phoneticPr fontId="1" type="noConversion"/>
  </si>
  <si>
    <t>WO610 G727 2016</t>
    <phoneticPr fontId="1" type="noConversion"/>
  </si>
  <si>
    <r>
      <rPr>
        <sz val="12"/>
        <rFont val="細明體"/>
        <family val="3"/>
        <charset val="136"/>
      </rPr>
      <t>整型外科</t>
    </r>
    <phoneticPr fontId="1" type="noConversion"/>
  </si>
  <si>
    <t>D0015017</t>
  </si>
  <si>
    <t xml:space="preserve">Tabár, László </t>
  </si>
  <si>
    <t>D0015018</t>
  </si>
  <si>
    <t>Osborn, Anne G.,</t>
  </si>
  <si>
    <t>WL141 D5364 2016</t>
    <phoneticPr fontId="1" type="noConversion"/>
  </si>
  <si>
    <t>WP17 T112 2012</t>
    <phoneticPr fontId="1" type="noConversion"/>
  </si>
  <si>
    <t>D0015613</t>
  </si>
  <si>
    <t>Grippi, Michael A</t>
  </si>
  <si>
    <t>D0015614</t>
  </si>
  <si>
    <t>D0015615</t>
  </si>
  <si>
    <t>Collins, Jannette,</t>
  </si>
  <si>
    <t>D0015002</t>
  </si>
  <si>
    <t>D0015003</t>
  </si>
  <si>
    <t xml:space="preserve">Kacmarek, Robert M </t>
  </si>
  <si>
    <t>WF140 T3558 2016</t>
    <phoneticPr fontId="1" type="noConversion"/>
  </si>
  <si>
    <t>WF145 E28 2017</t>
    <phoneticPr fontId="1" type="noConversion"/>
  </si>
  <si>
    <t>WF975 C525 2015</t>
    <phoneticPr fontId="1" type="noConversion"/>
  </si>
  <si>
    <t>WF600 F537 2015 V.1</t>
    <phoneticPr fontId="1" type="noConversion"/>
  </si>
  <si>
    <t>WF600 F537 2015 V.2</t>
    <phoneticPr fontId="1" type="noConversion"/>
  </si>
  <si>
    <t>Light, Richard W.</t>
    <phoneticPr fontId="1" type="noConversion"/>
  </si>
  <si>
    <t>Curry, Reva A.</t>
    <phoneticPr fontId="1" type="noConversion"/>
  </si>
  <si>
    <t>Bernal-Sprekelsen, Manuel</t>
    <phoneticPr fontId="1" type="noConversion"/>
  </si>
  <si>
    <t>Magnuson, J. Scott</t>
    <phoneticPr fontId="1" type="noConversion"/>
  </si>
  <si>
    <t>Niparko, John K.</t>
    <phoneticPr fontId="1" type="noConversion"/>
  </si>
  <si>
    <t>2017-06-09</t>
    <phoneticPr fontId="1" type="noConversion"/>
  </si>
  <si>
    <t>D0015016</t>
  </si>
  <si>
    <t xml:space="preserve">Jaffe, Richard A </t>
  </si>
  <si>
    <t>WO235 A579 2014</t>
    <phoneticPr fontId="1" type="noConversion"/>
  </si>
  <si>
    <t>2017-07-14</t>
  </si>
  <si>
    <t>2017-07-14</t>
    <phoneticPr fontId="1" type="noConversion"/>
  </si>
  <si>
    <t>D0015275</t>
  </si>
  <si>
    <t>Erstad, Brian,</t>
  </si>
  <si>
    <t>QV39 E733 2016</t>
    <phoneticPr fontId="1" type="noConversion"/>
  </si>
  <si>
    <t>D0015019</t>
  </si>
  <si>
    <t xml:space="preserve">Mundt, Lillian A </t>
  </si>
  <si>
    <t>D0015020</t>
  </si>
  <si>
    <t>Rodaks hematology : clinical principles and applications/</t>
  </si>
  <si>
    <t>Keohane, Elaine M.,</t>
  </si>
  <si>
    <t>D0015022</t>
  </si>
  <si>
    <t>Turgeon, Mary Louise,</t>
  </si>
  <si>
    <r>
      <rPr>
        <sz val="12"/>
        <rFont val="新細明體"/>
        <family val="1"/>
        <charset val="136"/>
      </rPr>
      <t>臨床病理科</t>
    </r>
    <phoneticPr fontId="1" type="noConversion"/>
  </si>
  <si>
    <t>QY25 T936 2016</t>
    <phoneticPr fontId="1" type="noConversion"/>
  </si>
  <si>
    <t>WH120 H487:2 2016</t>
    <phoneticPr fontId="1" type="noConversion"/>
  </si>
  <si>
    <t>QY185 M9657 2016</t>
    <phoneticPr fontId="1" type="noConversion"/>
  </si>
  <si>
    <t>D0015021</t>
  </si>
  <si>
    <t>Molecular anatomic imaging : PET/CT, PET/MR, and SPECT/CT/</t>
  </si>
  <si>
    <t>Schulthess, Gustav Konrad von,</t>
  </si>
  <si>
    <t>WN206 M7181 2016</t>
  </si>
  <si>
    <t>2017-06-09</t>
    <phoneticPr fontId="1" type="noConversion"/>
  </si>
  <si>
    <r>
      <rPr>
        <sz val="12"/>
        <rFont val="新細明體"/>
        <family val="1"/>
        <charset val="136"/>
      </rPr>
      <t>里秋</t>
    </r>
    <phoneticPr fontId="1" type="noConversion"/>
  </si>
  <si>
    <t>D0015598</t>
  </si>
  <si>
    <t>D0015599</t>
  </si>
  <si>
    <t>D0015600</t>
  </si>
  <si>
    <t>D0015601</t>
  </si>
  <si>
    <t>D0015602</t>
  </si>
  <si>
    <t>411.37 8443 2013</t>
    <phoneticPr fontId="1" type="noConversion"/>
  </si>
  <si>
    <t>411.3 8443-3 2015</t>
    <phoneticPr fontId="1" type="noConversion"/>
  </si>
  <si>
    <t>411.3 8443-2 2011</t>
    <phoneticPr fontId="1" type="noConversion"/>
  </si>
  <si>
    <t>411.37 8443 2013 C.2</t>
    <phoneticPr fontId="1" type="noConversion"/>
  </si>
  <si>
    <t>411.3 8443-3 2015 C.2</t>
    <phoneticPr fontId="1" type="noConversion"/>
  </si>
  <si>
    <t>411.3 8443-2 2011 C.2</t>
    <phoneticPr fontId="1" type="noConversion"/>
  </si>
  <si>
    <t>2017-08-21</t>
  </si>
  <si>
    <t>2017-08-22</t>
  </si>
  <si>
    <r>
      <rPr>
        <sz val="12"/>
        <rFont val="新細明體"/>
        <family val="1"/>
        <charset val="136"/>
      </rPr>
      <t>營養治療科</t>
    </r>
    <phoneticPr fontId="1" type="noConversion"/>
  </si>
  <si>
    <r>
      <rPr>
        <sz val="12"/>
        <rFont val="新細明體"/>
        <family val="1"/>
        <charset val="136"/>
      </rPr>
      <t>文長安</t>
    </r>
    <phoneticPr fontId="1" type="noConversion"/>
  </si>
  <si>
    <r>
      <rPr>
        <sz val="12"/>
        <rFont val="新細明體"/>
        <family val="1"/>
        <charset val="136"/>
      </rPr>
      <t>許碧惠</t>
    </r>
  </si>
  <si>
    <t>D0014997</t>
  </si>
  <si>
    <t>Paulman, Paul M.,</t>
  </si>
  <si>
    <t>D0014998</t>
  </si>
  <si>
    <t>D0014999</t>
  </si>
  <si>
    <t>Van Den Block, Lieve,</t>
  </si>
  <si>
    <t>D0015013</t>
  </si>
  <si>
    <t>Cherny, Nathan I.,</t>
  </si>
  <si>
    <t>2017-05-10</t>
  </si>
  <si>
    <t>WB110 F197 2017 V.1</t>
    <phoneticPr fontId="1" type="noConversion"/>
  </si>
  <si>
    <t>WB110 F197 2017 V.2</t>
    <phoneticPr fontId="1" type="noConversion"/>
  </si>
  <si>
    <t>WB310 P167 2015</t>
    <phoneticPr fontId="1" type="noConversion"/>
  </si>
  <si>
    <t>WB310 O98 2015</t>
    <phoneticPr fontId="1" type="noConversion"/>
  </si>
  <si>
    <t>D0015271</t>
  </si>
  <si>
    <t>Wintrobes clinical hematology</t>
  </si>
  <si>
    <t>D0015272</t>
  </si>
  <si>
    <t>D0015270</t>
  </si>
  <si>
    <t>Greer, John P.</t>
  </si>
  <si>
    <t>Amin, Mahul B.,</t>
  </si>
  <si>
    <r>
      <rPr>
        <sz val="12"/>
        <rFont val="細明體"/>
        <family val="3"/>
        <charset val="136"/>
      </rPr>
      <t>血液腫瘤科</t>
    </r>
    <phoneticPr fontId="1" type="noConversion"/>
  </si>
  <si>
    <t>Amin, Mahul B.</t>
    <phoneticPr fontId="1" type="noConversion"/>
  </si>
  <si>
    <t>DeVita, Vincent T.</t>
    <phoneticPr fontId="1" type="noConversion"/>
  </si>
  <si>
    <t>QZ241 A312 2017</t>
    <phoneticPr fontId="1" type="noConversion"/>
  </si>
  <si>
    <t>WH100 W794 2014</t>
    <phoneticPr fontId="1" type="noConversion"/>
  </si>
  <si>
    <t>QZ200 D496 2015</t>
    <phoneticPr fontId="1" type="noConversion"/>
  </si>
  <si>
    <t>D0015276</t>
  </si>
  <si>
    <t>D0015277</t>
  </si>
  <si>
    <t>Hristov, Boris,</t>
  </si>
  <si>
    <t>D0015278</t>
  </si>
  <si>
    <t xml:space="preserve">Handbook of evidence-based stereotactic radiosurgery and stereotactic body radiotherapy </t>
  </si>
  <si>
    <t>Sethi, Rajni A</t>
  </si>
  <si>
    <t>QZ241 A312 2017 C.2</t>
    <phoneticPr fontId="1" type="noConversion"/>
  </si>
  <si>
    <t>QZ18.2 R1291 2015</t>
    <phoneticPr fontId="1" type="noConversion"/>
  </si>
  <si>
    <t>WN250.5.R15 H236 2016</t>
    <phoneticPr fontId="1" type="noConversion"/>
  </si>
  <si>
    <t>D0015279</t>
  </si>
  <si>
    <t>WM140 P2284 2015</t>
    <phoneticPr fontId="1" type="noConversion"/>
  </si>
  <si>
    <t>D0015014</t>
  </si>
  <si>
    <t>D0015015</t>
  </si>
  <si>
    <t>Snyder, Stephen J.,</t>
  </si>
  <si>
    <t>WE185 M6652 2014</t>
    <phoneticPr fontId="1" type="noConversion"/>
  </si>
  <si>
    <t>WE810 S6757 2015</t>
    <phoneticPr fontId="1" type="noConversion"/>
  </si>
  <si>
    <t>D0015273</t>
  </si>
  <si>
    <t xml:space="preserve">Garg, Ashok </t>
  </si>
  <si>
    <t>D0015616</t>
  </si>
  <si>
    <t xml:space="preserve">Codner, Mark A </t>
  </si>
  <si>
    <t>D0015617</t>
  </si>
  <si>
    <t>WW205 E974 2017 V.1</t>
    <phoneticPr fontId="1" type="noConversion"/>
  </si>
  <si>
    <t>WW205 E974 2017 V.2</t>
    <phoneticPr fontId="1" type="noConversion"/>
  </si>
  <si>
    <t>WW290 G552 2010</t>
    <phoneticPr fontId="1" type="noConversion"/>
  </si>
  <si>
    <t>D0014994</t>
  </si>
  <si>
    <t>Sherman, Scott C.,</t>
  </si>
  <si>
    <t>D0014995</t>
  </si>
  <si>
    <t>Schmidt, Guenter,</t>
  </si>
  <si>
    <t>D0014996</t>
  </si>
  <si>
    <t xml:space="preserve">Cosby, Karen S </t>
  </si>
  <si>
    <t>WB17 A8815 2016</t>
    <phoneticPr fontId="1" type="noConversion"/>
  </si>
  <si>
    <t>WN17 D5693 2015</t>
    <phoneticPr fontId="1" type="noConversion"/>
  </si>
  <si>
    <t>WN208 P8954 2014</t>
    <phoneticPr fontId="1" type="noConversion"/>
  </si>
  <si>
    <t>D0014701</t>
  </si>
  <si>
    <t>D0014702</t>
  </si>
  <si>
    <t>D0014703</t>
  </si>
  <si>
    <t>D0014704</t>
  </si>
  <si>
    <t>D0014705</t>
  </si>
  <si>
    <t>D0015049</t>
  </si>
  <si>
    <t>D0015050</t>
  </si>
  <si>
    <t>D0015051</t>
  </si>
  <si>
    <t>D0015052</t>
  </si>
  <si>
    <t>414.6 8773-3 2013 C.2</t>
  </si>
  <si>
    <t>413.51 8773 2012 C.2</t>
  </si>
  <si>
    <t>414.6 8773-2 2013 V.1C.2</t>
  </si>
  <si>
    <t>414.9 8756 2001 C.2</t>
  </si>
  <si>
    <t>2017-06-22</t>
  </si>
  <si>
    <t>413.6 8535 2011 C.2</t>
  </si>
  <si>
    <t>413.99 839 2013 C.2</t>
  </si>
  <si>
    <t>413.8 8667 2014 C.2</t>
  </si>
  <si>
    <t>413.8 8246-2 2011 C.2</t>
  </si>
  <si>
    <t>413.37 8444 2014 C.2</t>
  </si>
  <si>
    <t>2016-05-25</t>
  </si>
  <si>
    <r>
      <rPr>
        <sz val="12"/>
        <rFont val="新細明體"/>
        <family val="1"/>
        <charset val="136"/>
      </rPr>
      <t>圖解經筋病手法治療</t>
    </r>
    <r>
      <rPr>
        <sz val="12"/>
        <rFont val="Times New Roman"/>
        <family val="1"/>
      </rPr>
      <t>/</t>
    </r>
  </si>
  <si>
    <r>
      <rPr>
        <sz val="12"/>
        <rFont val="新細明體"/>
        <family val="1"/>
        <charset val="136"/>
      </rPr>
      <t>黃傑</t>
    </r>
  </si>
  <si>
    <r>
      <rPr>
        <sz val="12"/>
        <rFont val="新細明體"/>
        <family val="1"/>
        <charset val="136"/>
      </rPr>
      <t>帕金森病中醫名家醫論醫案</t>
    </r>
    <r>
      <rPr>
        <sz val="12"/>
        <rFont val="Times New Roman"/>
        <family val="1"/>
      </rPr>
      <t>/</t>
    </r>
  </si>
  <si>
    <r>
      <rPr>
        <sz val="12"/>
        <rFont val="新細明體"/>
        <family val="1"/>
        <charset val="136"/>
      </rPr>
      <t>雒曉東</t>
    </r>
  </si>
  <si>
    <r>
      <rPr>
        <sz val="12"/>
        <rFont val="新細明體"/>
        <family val="1"/>
        <charset val="136"/>
      </rPr>
      <t>張冰</t>
    </r>
  </si>
  <si>
    <r>
      <rPr>
        <sz val="12"/>
        <rFont val="新細明體"/>
        <family val="1"/>
        <charset val="136"/>
      </rPr>
      <t>中醫腫瘤治療學</t>
    </r>
    <r>
      <rPr>
        <sz val="12"/>
        <rFont val="Times New Roman"/>
        <family val="1"/>
      </rPr>
      <t>/</t>
    </r>
  </si>
  <si>
    <r>
      <rPr>
        <sz val="12"/>
        <rFont val="新細明體"/>
        <family val="1"/>
        <charset val="136"/>
      </rPr>
      <t>王居祥</t>
    </r>
  </si>
  <si>
    <r>
      <rPr>
        <b/>
        <sz val="12"/>
        <rFont val="新細明體"/>
        <family val="1"/>
        <charset val="136"/>
      </rPr>
      <t>題名</t>
    </r>
    <phoneticPr fontId="1" type="noConversion"/>
  </si>
  <si>
    <r>
      <rPr>
        <sz val="12"/>
        <rFont val="新細明體"/>
        <family val="1"/>
        <charset val="136"/>
      </rPr>
      <t>社工組</t>
    </r>
    <phoneticPr fontId="1" type="noConversion"/>
  </si>
  <si>
    <r>
      <rPr>
        <sz val="12"/>
        <rFont val="新細明體"/>
        <family val="1"/>
        <charset val="136"/>
      </rPr>
      <t>公傳室</t>
    </r>
    <phoneticPr fontId="1" type="noConversion"/>
  </si>
  <si>
    <r>
      <rPr>
        <sz val="12"/>
        <rFont val="新細明體"/>
        <family val="1"/>
        <charset val="136"/>
      </rPr>
      <t>資訊室</t>
    </r>
    <phoneticPr fontId="1" type="noConversion"/>
  </si>
  <si>
    <t>2017-06-23</t>
    <phoneticPr fontId="1" type="noConversion"/>
  </si>
  <si>
    <t>WN206 M4789 2006</t>
    <phoneticPr fontId="1" type="noConversion"/>
  </si>
  <si>
    <t>D0015274</t>
    <phoneticPr fontId="1" type="noConversion"/>
  </si>
  <si>
    <t>MDCT :a practical approach</t>
    <phoneticPr fontId="1" type="noConversion"/>
  </si>
  <si>
    <t>Teaching atlas of mammography</t>
  </si>
  <si>
    <t>Diagnostic imaging. Brain</t>
  </si>
  <si>
    <t>Radiographic pathology for technologists</t>
  </si>
  <si>
    <t>Essentials of dental radiography and radiology</t>
  </si>
  <si>
    <t xml:space="preserve">信任的療癒力 :  相信自己敞開自我,擁抱真正的愛與親密 </t>
  </si>
  <si>
    <t xml:space="preserve">新世代的孝順之道 :  親情淡薄Stop! </t>
  </si>
  <si>
    <t xml:space="preserve">如何做好新手父母 :  小子難纏Stop! </t>
  </si>
  <si>
    <t xml:space="preserve">獨立做自己 :  隨波逐流Stop! </t>
  </si>
  <si>
    <t xml:space="preserve">如何培養自信 :  畏畏縮縮Stop! </t>
  </si>
  <si>
    <t xml:space="preserve">用寧靜心擁抱世界 :  心煩意亂Stop! </t>
  </si>
  <si>
    <t xml:space="preserve">最會用錢的人 :  理財不當Stop! </t>
  </si>
  <si>
    <t xml:space="preserve">突破工作瓶頸 :  挫折失意Stop! </t>
  </si>
  <si>
    <t xml:space="preserve">競爭不鬥爭 :  兩敗俱傷Stop! </t>
  </si>
  <si>
    <t xml:space="preserve">放下壓力吧 :  千斤重擔Stop! </t>
  </si>
  <si>
    <t xml:space="preserve">如何不怕鬼 :  疑神疑鬼Stop! </t>
  </si>
  <si>
    <t xml:space="preserve">心安就有平安 :  驚慌失措Stop! </t>
  </si>
  <si>
    <t xml:space="preserve">病得很健康 :  病魔亂舞Stop! </t>
  </si>
  <si>
    <t xml:space="preserve">自在的告別 :  生死迷惘Stop! </t>
  </si>
  <si>
    <t xml:space="preserve">老得有智慧 :  人老心老Stop! </t>
  </si>
  <si>
    <t xml:space="preserve">人生,福氣啦! :  怨恨懊惱Stop! </t>
  </si>
  <si>
    <t xml:space="preserve">知足最滿足 :  貪得無饜Stop! </t>
  </si>
  <si>
    <t xml:space="preserve">做個現代新女性 :  柔弱嬌羞Stop! </t>
  </si>
  <si>
    <t xml:space="preserve">只要文明不要病 :  身心失衡Stop! </t>
  </si>
  <si>
    <t xml:space="preserve">人生不再無聊 :  茫然空虛Stop! </t>
  </si>
  <si>
    <t>兒童少年保護社會工作實務手冊</t>
  </si>
  <si>
    <t xml:space="preserve">我的不老主張 :  12位熱情生活的長者故事 </t>
  </si>
  <si>
    <t xml:space="preserve">愈挫愈勇健 :  失意人生Stop! </t>
  </si>
  <si>
    <t xml:space="preserve">家庭不再有問題 :  形同陌路Stop! </t>
  </si>
  <si>
    <t xml:space="preserve">愛情沒煩惱 :  為愛憔悴Stop! </t>
  </si>
  <si>
    <t xml:space="preserve">如何化解仇恨 :  舊恨新仇Stop! </t>
  </si>
  <si>
    <t xml:space="preserve">忍耐不忍氣 :  忍氣吞聲Stop! </t>
  </si>
  <si>
    <t xml:space="preserve">牽手一輩子 :  夫妻吵架stop! </t>
  </si>
  <si>
    <t xml:space="preserve">和孩子做朋友 :  父母難為Stop! </t>
  </si>
  <si>
    <t xml:space="preserve">別再執著了 :  作繭自縛Stop! </t>
  </si>
  <si>
    <t xml:space="preserve">習慣好壞大不同 :  積非成是Stop! </t>
  </si>
  <si>
    <t xml:space="preserve">忙得快樂累得歡喜 :  工作忙累Stop! </t>
  </si>
  <si>
    <t xml:space="preserve">溝通萬事通 :  各說各話Stop! </t>
  </si>
  <si>
    <t xml:space="preserve">改運算命原來如此 :  消極認命Stop! </t>
  </si>
  <si>
    <t xml:space="preserve">逆向思考,反敗為勝 :  矛盾衝突Stop! </t>
  </si>
  <si>
    <t>家庭評估與會談技巧</t>
  </si>
  <si>
    <t xml:space="preserve">何必氣炸自己 :  怒火沖沖stop! </t>
  </si>
  <si>
    <t xml:space="preserve">快樂自己決定 :  鬱卒人生Stop! </t>
  </si>
  <si>
    <t xml:space="preserve">放輕鬆,免緊張! :  緊張兮兮Stop! </t>
  </si>
  <si>
    <t xml:space="preserve">早原諒,早開心! :  記恨在心Stop! </t>
  </si>
  <si>
    <t xml:space="preserve">何必自尋煩惱 :  作繭自縛Stop! </t>
  </si>
  <si>
    <t xml:space="preserve">一念之轉 :  四句話改變你的人生 </t>
  </si>
  <si>
    <t xml:space="preserve">醫務社會工作客觀結構式臨床技能測驗 </t>
  </si>
  <si>
    <t xml:space="preserve">好人緣自己創造 :  孤單封閉Stop! </t>
  </si>
  <si>
    <t>結婚好嗎？ : 舉棋不定Stop！</t>
  </si>
  <si>
    <t xml:space="preserve">社工管理學 =  Social work management </t>
  </si>
  <si>
    <t xml:space="preserve">做好情緒管理 :  憤怒抓狂Stop! </t>
  </si>
  <si>
    <t xml:space="preserve">醫務社會工作 </t>
  </si>
  <si>
    <t xml:space="preserve">新編康樂團體遊戲 </t>
  </si>
  <si>
    <t xml:space="preserve">當恐懼遇見愛 :  療癒害怕的內在小孩,找回無懼的愛! </t>
  </si>
  <si>
    <t>感性的蕾絲素材集 : 兼具古典與時尚的細緻感</t>
  </si>
  <si>
    <t>創意設計 : 素材精選集</t>
  </si>
  <si>
    <t>繽紛的花花素材集 : 創造甜蜜溫馨的浪漫心情</t>
  </si>
  <si>
    <t>Logo Design : 質感素材圖庫500</t>
  </si>
  <si>
    <t>圖紋飾典 : 風雅素材圖庫300</t>
  </si>
  <si>
    <t>普普風紋樣1006 : 回溯搖擺舊年代 再創摩登新設計</t>
  </si>
  <si>
    <t>可愛手作素材集 : 森林的花草動物們</t>
  </si>
  <si>
    <t>漫遊英國設計 : 全球創意的起點</t>
  </si>
  <si>
    <t xml:space="preserve">日本の紙. 布. テクスチャー素材集 =  Japanese paper &amp; cloth : ready-to-use background patterns-lines, frames, ornaments </t>
  </si>
  <si>
    <t xml:space="preserve">動物寫真素材集 </t>
  </si>
  <si>
    <t>可用於設計現場的Photoshop 筆刷、圖樣素材集</t>
  </si>
  <si>
    <t>日韓風の紋飾向量圖庫</t>
  </si>
  <si>
    <t>歐美風の紋飾向量圖庫</t>
  </si>
  <si>
    <t>典雅和風手繪素材集 : 花鳥繪景X水墨文字X紙感底紋</t>
  </si>
  <si>
    <t xml:space="preserve">手感質地素材集 </t>
  </si>
  <si>
    <t>實用拼貼彩繪設計 = Decoupage art</t>
  </si>
  <si>
    <t>紙材質感紋樣1013 = Paper &amp; patterns collection</t>
  </si>
  <si>
    <t>巴洛克風紋樣1010</t>
  </si>
  <si>
    <t>好用圖庫 I 巴黎素材集</t>
  </si>
  <si>
    <t>好用圖庫 = Sweet &amp; flowers II 花與?子的素材集</t>
  </si>
  <si>
    <t>漫遊韓國設計 = Ramble design of Korea: the energetic city of design : 活力十足的設計之都</t>
  </si>
  <si>
    <t xml:space="preserve">無接痕圖樣&amp;紋路質感素材集900 </t>
  </si>
  <si>
    <t xml:space="preserve">咖啡館&amp;自然風雜貨素材集 =  Cafe &amp; natural photo clipart </t>
  </si>
  <si>
    <t>水彩筆蠟筆紋樣1014 = Patterns of crayon and watercolor</t>
  </si>
  <si>
    <t>四季和風素材集</t>
  </si>
  <si>
    <t>漫遊日本設計 = Ramble design of Japan: the beauty of extremely conciseness : 極致的簡約之美</t>
  </si>
  <si>
    <t xml:space="preserve">超可愛童趣手作小物素材集 </t>
  </si>
  <si>
    <t xml:space="preserve">Antique童話風古典素材集 </t>
  </si>
  <si>
    <t>向國際奇幻藝術大師學插畫</t>
  </si>
  <si>
    <t xml:space="preserve">和のかわいい素材集 =  Japanese style materials : ready-to-use background patterns-lines, frames, ornaments </t>
  </si>
  <si>
    <t xml:space="preserve">法式仿古風&amp;裝飾素材集 :  設計人&amp;手作人的法式經典圖集911款 </t>
  </si>
  <si>
    <t>萌の異想世界 : 美少女角色圖庫</t>
  </si>
  <si>
    <t>I love法國可愛橡皮章</t>
  </si>
  <si>
    <t>超簡單彩繪水墨畫 : 毛筆也能畫水彩</t>
  </si>
  <si>
    <t>Wow!為什麼小便斗裡有蒼蠅 : 全球13設計城X52公共藝術創意直擊</t>
  </si>
  <si>
    <t>王薔の生活插畫敎室</t>
  </si>
  <si>
    <t>靈感時代: 好創意，才有好生意，他們為何不怕壓力？Idea不斷？設計不卡卡？</t>
  </si>
  <si>
    <t>吃建築 : 都市偵探的飲食空間觀察</t>
  </si>
  <si>
    <t xml:space="preserve">城市导视 :  城市公共指引系统 </t>
  </si>
  <si>
    <t>パリのヴィンテージ素材集</t>
  </si>
  <si>
    <t>真可愛!只要有筆就能畫</t>
  </si>
  <si>
    <t>ナチユラル スタイル素材集 = Natural Style Materials</t>
  </si>
  <si>
    <t>Way of the sign. III</t>
  </si>
  <si>
    <t xml:space="preserve">Follow me!.  2,  wayfinding &amp; signage system </t>
  </si>
  <si>
    <t>Left, right, up, down : new directions in signage and wayfinding</t>
  </si>
  <si>
    <t>Microsoft SQL Server 2012管理實戰</t>
  </si>
  <si>
    <t xml:space="preserve">漫步雲端 :  虛擬化技術之實戰VMware </t>
  </si>
  <si>
    <t>強勢回歸Microsoft Hyper-V 2012從零開始 : 複本.叢集.即時移轉.高可用性</t>
  </si>
  <si>
    <t>實戰雲端作業系統建置與維護 : VMware vSphere 5虛擬化全面啟動</t>
  </si>
  <si>
    <t>iOS SDK開發範例大全 : 100+隨貼即用的真實範例</t>
  </si>
  <si>
    <t xml:space="preserve">DB2系統維護管理藝術 </t>
  </si>
  <si>
    <t xml:space="preserve">SQL Server 2012資料庫設計實務 </t>
  </si>
  <si>
    <t>HTML 5 : 建置與執行</t>
  </si>
  <si>
    <t xml:space="preserve">ASP.NET 4.5 與jQuery Mobile跨行動裝置網站開發 :  使用VB </t>
  </si>
  <si>
    <t>24小時不打烊的雲端服務 : 專家教你用CentOS架設萬年不掛的伺服器</t>
  </si>
  <si>
    <t xml:space="preserve">Oracle 11g資料庫最佳入門實用書 </t>
  </si>
  <si>
    <t>微軟MVP的ASP.NET 4.5 : 專題實務. I, VB入門實戰</t>
  </si>
  <si>
    <t xml:space="preserve">Android 4.X App開發教戰手冊 </t>
  </si>
  <si>
    <t xml:space="preserve">Microsoft SQL Server 2012設計實務 </t>
  </si>
  <si>
    <t xml:space="preserve">Windows server 2012網路與網站建置實務 </t>
  </si>
  <si>
    <t xml:space="preserve">Windows Server 2012系統建置實務 </t>
  </si>
  <si>
    <t>微軟MVP的ASP.NET 4.5 : 專題實務. I, C#入門實戰篇</t>
  </si>
  <si>
    <t xml:space="preserve">醫學統計方法及技術應用 </t>
  </si>
  <si>
    <t>Oxford handbook of medical statistics</t>
  </si>
  <si>
    <t xml:space="preserve">多層次模式的實務應用 =  The practice of multilevel modling </t>
  </si>
  <si>
    <t>Primer of biostatistics</t>
  </si>
  <si>
    <t>Medical statistics made easy 3</t>
  </si>
  <si>
    <t xml:space="preserve">量化研究法(三): 測驗原理與量表發展技術  </t>
  </si>
  <si>
    <t xml:space="preserve">醫療應用統計學 :  SAS操作與資料分析 = Medical application of statistics </t>
  </si>
  <si>
    <t>R錦囊妙計</t>
  </si>
  <si>
    <t xml:space="preserve">研究統合與後設分析 </t>
  </si>
  <si>
    <t xml:space="preserve">R軟體 :  應用統計方法 </t>
  </si>
  <si>
    <t>SPSS統計應用學習實務 : 問卷分析與應用統計</t>
  </si>
  <si>
    <t xml:space="preserve">迴歸分析 =  Regression analysis </t>
  </si>
  <si>
    <t>Discovering statistics using IBM SPSS statistics : and sex and drugs and rock n roll</t>
  </si>
  <si>
    <t>Drug information handbook with international trade names index</t>
  </si>
  <si>
    <t>Pediatric &amp; neonatal dosage handbook : a comprehensive resource for all clinicians treating pediatric and neonatal patients</t>
  </si>
  <si>
    <t>The Harriet Lane handbook : a manual for pediatric house officers</t>
  </si>
  <si>
    <t>Pharmacotherapy : a pathophysiologic approach</t>
  </si>
  <si>
    <t>Critical care pharmacotherapy</t>
  </si>
  <si>
    <t>Nuclear medicine technology : procedures and quick reference</t>
  </si>
  <si>
    <t>Nuclear medicine</t>
  </si>
  <si>
    <t>Case-based nuclear medicine</t>
  </si>
  <si>
    <t>A case-based approach to PET/CT in oncology</t>
  </si>
  <si>
    <t>PET imaging of infection and inflammation</t>
  </si>
  <si>
    <t>PET-CT beyond FDG : a quick guide to image interpretation</t>
  </si>
  <si>
    <t>Essentials of nuclear medicine physics and instrumentation</t>
  </si>
  <si>
    <t>PET-CT hybrid imaging</t>
  </si>
  <si>
    <t>Nuclear cardiology</t>
  </si>
  <si>
    <t>Evidence-based imaging : improving the quality of imaging in patient care</t>
  </si>
  <si>
    <t>Nuclear medicine board review : questions and answers for self-assessment</t>
  </si>
  <si>
    <t>PET and SPECT in psychiatry</t>
  </si>
  <si>
    <t>Nuclear medicine : a guide for healthcare professionals and patients</t>
  </si>
  <si>
    <t>Atlas of SPECT-CT</t>
  </si>
  <si>
    <t>Nuclear medicine and PET/CT : technology and techniques</t>
  </si>
  <si>
    <t>Selected atlases of bone scintigraphy</t>
  </si>
  <si>
    <t>Practical SPECT/CT in nuclear medicine</t>
  </si>
  <si>
    <t>Nuclear pharmacy : concepts and applications</t>
  </si>
  <si>
    <t>Pediatric nuclear medicine and molecular imaging</t>
  </si>
  <si>
    <t>Hybrid PET/CT and SPECT/CT imaging : a teaching file</t>
  </si>
  <si>
    <t>Nuclear Medicine : a case-based approach</t>
  </si>
  <si>
    <t>Radiopharmaceuticals for therapy</t>
  </si>
  <si>
    <t>Nuclear medicine : case review</t>
  </si>
  <si>
    <t>Atlas and anatomy of PET/MRI, PET/CT and SPECT/CT</t>
  </si>
  <si>
    <t>Essentials of nuclear medicine imaging</t>
  </si>
  <si>
    <t>Hematology : basic principles and practice</t>
  </si>
  <si>
    <t>分子生物學中英文導讀本</t>
  </si>
  <si>
    <t>Effects of preanalytical variables on clinical laboratory tests</t>
  </si>
  <si>
    <t>Molecular diagnostics</t>
  </si>
  <si>
    <t>Complete guide to laboratory safety</t>
  </si>
  <si>
    <t>Medical laboratory science review</t>
  </si>
  <si>
    <t>Phlebotomy simplified</t>
  </si>
  <si>
    <t>Diagnostic samples : from the patient to the laboratory : the impact of preanalytical variables on the quality of laboratory results</t>
  </si>
  <si>
    <t>Basic QC practices : training in statistical quality control for medical laboratories</t>
  </si>
  <si>
    <t>Principles of forensic medicine</t>
  </si>
  <si>
    <t>Graffs textbook of urinalysis and body fluids</t>
  </si>
  <si>
    <t>Linné &amp; Ringsruds clinical laboratory science : concepts, procedures, and clinical applications</t>
  </si>
  <si>
    <t>人體生理學</t>
  </si>
  <si>
    <t>臨床內科病例解析</t>
  </si>
  <si>
    <t>Targeting protein kinases for cancer therapy</t>
  </si>
  <si>
    <t>Essential concepts in molecular pathology</t>
  </si>
  <si>
    <t>Graffs textbook of routine urinalysis and body fluids</t>
  </si>
  <si>
    <t>MicroRNA and cancer : methods and protocols</t>
  </si>
  <si>
    <t>Blood collection : a short course</t>
  </si>
  <si>
    <t>Aging : facts and theories</t>
  </si>
  <si>
    <t>Hemostasis casebook : lab diagnosis &amp; management</t>
  </si>
  <si>
    <t>Hematology : clinical principles and applications</t>
  </si>
  <si>
    <t>Focus for excellence laboratory practice</t>
  </si>
  <si>
    <t>Hematology benchtop reference guide : an illustrated guide for cell morphology</t>
  </si>
  <si>
    <t>圖解血液快速學習</t>
  </si>
  <si>
    <t>Clinical hematology atlas</t>
  </si>
  <si>
    <t>Color atlas of clinical hematology</t>
  </si>
  <si>
    <t>人體寄生蟲學彩色圖譜 = Colour atlas of human parasitology</t>
  </si>
  <si>
    <t>Flow cytometry of hematological malignancies</t>
  </si>
  <si>
    <t>臨床鏡檢學圖譜</t>
  </si>
  <si>
    <t>Fundamentals of molecular diagnostics</t>
  </si>
  <si>
    <t>圖解病理學快速入門</t>
  </si>
  <si>
    <t>Medically important fungi : a guide to identification</t>
  </si>
  <si>
    <t>醫學分子檢驗 = Textbook of molecular diagnosis in medicine</t>
  </si>
  <si>
    <t>輸血醫學國考解析</t>
  </si>
  <si>
    <t>WHO classification of tumours of haematopoietic and lymphoid tissues</t>
  </si>
  <si>
    <t>Principles of molecular diagnostics and personalized cancer medicine</t>
  </si>
  <si>
    <t>Laboratory medicine : the diagnosis of disease in the clinical laboratory</t>
  </si>
  <si>
    <t>Tietz textbook of clinical chemistry and molecular diagnostics</t>
  </si>
  <si>
    <t>Quality in laboratory hemostasis and thrombosis</t>
  </si>
  <si>
    <t>Laboratory management : quality in laboratory diagnosis</t>
  </si>
  <si>
    <t>Color atlas of the urinary sediment : an illustrated field guide based on proficiency testing</t>
  </si>
  <si>
    <t>Accurate results in the clinical laboratory : a guide to error detection and correction</t>
  </si>
  <si>
    <t>Handbook of therapeutic biomarkers in cancer</t>
  </si>
  <si>
    <t>Urinalysis and body fluids</t>
  </si>
  <si>
    <t>Mycology benchtop reference guide : an illustrated guide for commonly encountered fungi</t>
  </si>
  <si>
    <t>Identifying fungi : a clinical laboratory handbook</t>
  </si>
  <si>
    <t>Spitz and Fishers medicolegal investigation of death : guidelines for the application of pathology to crime investigation</t>
  </si>
  <si>
    <t>WHO classification of tumours of the breast</t>
  </si>
  <si>
    <t>WHO classification of tumours of soft tissue and bone</t>
  </si>
  <si>
    <t>The Bethesda system for reporting thyroid cytopathology : definitions, criteria, and explanatory notes</t>
  </si>
  <si>
    <t>第1型糖尿病 : 自由自主 : 寫給兒童、青少年以及年輕人的書</t>
  </si>
  <si>
    <t xml:space="preserve">Q寶Q妹食安萬花筒 </t>
  </si>
  <si>
    <t xml:space="preserve">長期照護 :  跨專業綜論 </t>
  </si>
  <si>
    <t xml:space="preserve">膳食療養學實驗 </t>
  </si>
  <si>
    <t xml:space="preserve">菜單設計 =  Menu design </t>
  </si>
  <si>
    <t>謝明哲博士的保健食品全事典</t>
  </si>
  <si>
    <t xml:space="preserve">生命期營養 =  Nutrition in the life span </t>
  </si>
  <si>
    <t xml:space="preserve">營養師&amp;糖尿病醫師的降血糖速效飲食 </t>
  </si>
  <si>
    <t>最受歡迎素食家常菜</t>
  </si>
  <si>
    <t xml:space="preserve">圖解營養學 </t>
  </si>
  <si>
    <t xml:space="preserve">病態性肥胖及糖尿病的外科治療與照顧 </t>
  </si>
  <si>
    <t xml:space="preserve">老人營養學= Nutrition for the older adult </t>
  </si>
  <si>
    <t xml:space="preserve">膳食療養學 </t>
  </si>
  <si>
    <t xml:space="preserve">生命期營養 </t>
  </si>
  <si>
    <t xml:space="preserve">營養評估 </t>
  </si>
  <si>
    <t xml:space="preserve">抗癌防癌素食全書 </t>
  </si>
  <si>
    <t xml:space="preserve">臨床營養學 :  醫療營養治療 = Textbook of clinical nutrition:medical nutrition therapy </t>
  </si>
  <si>
    <t xml:space="preserve">老人營養與餐食調配 </t>
  </si>
  <si>
    <t xml:space="preserve">12大慢性病素食全書 :  臺大營養團隊常見疾病治療及恢復期飲食處方 </t>
  </si>
  <si>
    <t xml:space="preserve">疾病營養學 </t>
  </si>
  <si>
    <t>臨床營養學 : 膳食療養</t>
  </si>
  <si>
    <t xml:space="preserve">醫生沒空告訴你的食物營養大全 : 要健康,先看懂營養學! </t>
  </si>
  <si>
    <t xml:space="preserve">400道素食家常菜聖經 </t>
  </si>
  <si>
    <t xml:space="preserve">百萬父母都說讚!菜市場的營養學 :  權威營養師為寶寶寫的110道主.食品烹調技巧 </t>
  </si>
  <si>
    <t>醫護英文用語 = English medical terminology</t>
  </si>
  <si>
    <t xml:space="preserve">華杏醫學縮寫辭典 </t>
  </si>
  <si>
    <t xml:space="preserve">臨床檢驗判讀 =  Clinical laboratory and diagnostic tests </t>
  </si>
  <si>
    <t>食安守門人教你聰明擇食、安心飲食</t>
  </si>
  <si>
    <t>糖尿病腎病變食譜</t>
  </si>
  <si>
    <t>臺灣小吃營養大解析. 中臺灣篇</t>
  </si>
  <si>
    <t>臺灣小吃營養大解析. 南臺灣篇</t>
  </si>
  <si>
    <t>Bio-guided music therapy : a practitioners guide to the clinical integration of music and biofeedback</t>
  </si>
  <si>
    <t>Receptive methods in music therapy : techniques and clinical applications for music therapy clinicians, educators and students</t>
  </si>
  <si>
    <t>不再失眠 : 一本完整說明睡眠與解決失眠問題的實用書</t>
  </si>
  <si>
    <t xml:space="preserve">不要再打鼾了 :  要命的睡眠呼吸中止症! </t>
  </si>
  <si>
    <t xml:space="preserve">失眠自療 :  認知行為治療 </t>
  </si>
  <si>
    <t xml:space="preserve">失眠可以自療 </t>
  </si>
  <si>
    <t>Clinical audiology : an introduction</t>
  </si>
  <si>
    <t>Essentials of audiology</t>
  </si>
  <si>
    <t>Fundamentals of hearing : an introduction</t>
  </si>
  <si>
    <t>The hearing sciences</t>
  </si>
  <si>
    <t>Balance function assessment and management</t>
  </si>
  <si>
    <t xml:space="preserve">125遊戲提升孩子專注力 </t>
  </si>
  <si>
    <t>丹佛早療模式 : 促進自閉症幼兒的語言、學習及參與能力</t>
  </si>
  <si>
    <t xml:space="preserve">作息本位之早期介入 :  藉由常規支持幼兒及其家庭 </t>
  </si>
  <si>
    <t xml:space="preserve">脆弱的力量 </t>
  </si>
  <si>
    <t>療癒，從創作開始 : 藝術治療的內在旅程</t>
  </si>
  <si>
    <t xml:space="preserve">音樂治療理論與實務 </t>
  </si>
  <si>
    <t xml:space="preserve">生死習題 :  人生最後的必修課 </t>
  </si>
  <si>
    <t xml:space="preserve">我已經夠好了 </t>
  </si>
  <si>
    <t xml:space="preserve">正念減壓初學者手冊 </t>
  </si>
  <si>
    <t xml:space="preserve">正念減壓,與癌共處 </t>
  </si>
  <si>
    <t>動力取向精神醫學 : 臨床應用與實務</t>
  </si>
  <si>
    <t xml:space="preserve">正念療癒,告別疼痛 :  找回身心平衡的八週靜心練習 </t>
  </si>
  <si>
    <t xml:space="preserve">心理疾患衡鑑與治療計畫手冊 </t>
  </si>
  <si>
    <t xml:space="preserve">心靈減重班 :  永久控制體重的21堂心靈課程 </t>
  </si>
  <si>
    <t>減壓,從一粒葡萄乾開始 : 正念減壓療法練習手冊</t>
  </si>
  <si>
    <t xml:space="preserve">專注的力量 :  不再分心的自我鍛鍊,讓你掌握APP世代的卓越關鍵 </t>
  </si>
  <si>
    <t xml:space="preserve">是情緖糟,不是你很糟 :  穿透憂鬱的內觀力量 </t>
  </si>
  <si>
    <t xml:space="preserve">老人心理學 </t>
  </si>
  <si>
    <t>Handbook of psychotherapy case formulation</t>
  </si>
  <si>
    <t>架站前一定要上的10堂課 : 網站企畫成功術</t>
  </si>
  <si>
    <t>ASP.NET MVC 4 開發實戰</t>
  </si>
  <si>
    <t>國際性MOS Access 2010認證教材EXAM 77-885</t>
  </si>
  <si>
    <t>跟Adobe徹底研究Acrobat X</t>
  </si>
  <si>
    <t>ASP.net MVC4網站開發美學</t>
  </si>
  <si>
    <t>jQuery Mobile與ASP.NET實戰開發</t>
  </si>
  <si>
    <t xml:space="preserve">飲食大百科事典 :  食物料理、食用方式以及營養、健康與膳食療養指引 </t>
  </si>
  <si>
    <t xml:space="preserve">救命飲食人體重建手冊 :  坎貝爾醫生給所有病患的指定讀物 </t>
  </si>
  <si>
    <t xml:space="preserve">醫學資訊管理學 =  Medical information management </t>
  </si>
  <si>
    <t xml:space="preserve">堆疊飲食計畫 :  最要10週,每週累積一種飲食習慣愉快啟動終生受用的身體療癒力 </t>
  </si>
  <si>
    <t xml:space="preserve">70%的癌都由飲食引起 </t>
  </si>
  <si>
    <t>MOS國際認證教戰手冊 : PowerPoint 2010</t>
  </si>
  <si>
    <t xml:space="preserve">超級防癌食物排行榜 </t>
  </si>
  <si>
    <t>抗癌營養照護全書 : 日本國立癌症研究中心東醫院</t>
  </si>
  <si>
    <t>這樣吃,可以對抗癌症 : 癌症患者必備營養指南</t>
  </si>
  <si>
    <t>這樣的統計分析才準確 : 商業資料的統計分析與活用</t>
  </si>
  <si>
    <t xml:space="preserve">譚敦慈的安心廚房食典 </t>
  </si>
  <si>
    <t>Anesthesiologists manual of surgical procedures</t>
  </si>
  <si>
    <t>AJCC cancer staging manual</t>
  </si>
  <si>
    <t>Devita, Hellman, and Rosenbergs cancer : principles &amp; practice of oncology</t>
  </si>
  <si>
    <t>Radiation oncology management decisions</t>
  </si>
  <si>
    <t>抱怨是金!: 輕鬆做好顧客抱怨處理= Complaints are golden! Dealing with customer complaints inan easy way  視聽資料</t>
  </si>
  <si>
    <t>客戶抱怨手冊</t>
  </si>
  <si>
    <t>這樣處理抱怨也不賴! : 從抱怨中練就黑帶級的服務力 = Winning in the service</t>
  </si>
  <si>
    <t>Image-guided radiation therapy</t>
  </si>
  <si>
    <t>Adaptive motion compensation in radiotherapy</t>
  </si>
  <si>
    <t>4D modeling and estimation of respiratory motion for radiation therapy</t>
  </si>
  <si>
    <t>Set-up errors in patients receiving radiotherapy : a review of current clinical practice at Charlotte Maxeke Johannesburg Academic Hospital</t>
  </si>
  <si>
    <t>Khans the physics of radiation therapy</t>
  </si>
  <si>
    <t>Handbook of evidence-based radiation oncology</t>
  </si>
  <si>
    <t>Radiation oncology : an evidence-based approach</t>
  </si>
  <si>
    <t xml:space="preserve">放射治療劑量學 </t>
  </si>
  <si>
    <t>游離輻射防護 : 財團法人慈寶安全衛生環境科學暨社會福利教育基金會輻射防護人員訓練教材 = Ionizing radiation protection</t>
  </si>
  <si>
    <t>叫你們店長過來 : 萬名店長「解決奧客」終極密技</t>
  </si>
  <si>
    <t>The physics of radiation therapy</t>
  </si>
  <si>
    <t>抱歉,我搞砸了你的公司! : 害我們誤判問題、迷信數字的八大類不良管理產品</t>
  </si>
  <si>
    <t>Radiation protection and dosimetry : an introduction to health physics</t>
  </si>
  <si>
    <t>回話的藝術 : 有些時候你不該說「正確答案」，你該說的是「聰明答案」</t>
  </si>
  <si>
    <t>SAS 1-2-3</t>
  </si>
  <si>
    <t>臨床腫瘤學 = Clinical oncology</t>
  </si>
  <si>
    <t>Perez and Bradys principles and practice of radiation oncology</t>
  </si>
  <si>
    <t>Treatment planning in radiation oncology</t>
  </si>
  <si>
    <t>IMRT, IGRT, SBRT : advances in the treatment planning and delivery of radiotherapy</t>
  </si>
  <si>
    <t>Principles and practice of radiation therapy</t>
  </si>
  <si>
    <t>Basic clinical radiobiology</t>
  </si>
  <si>
    <t>Informatics in radiation oncology</t>
  </si>
  <si>
    <t>Target volume delineation for conformal and intensity-modulated radiation therapy</t>
  </si>
  <si>
    <t>Radiation oncology : a question-based review</t>
  </si>
  <si>
    <t>Parental psychiatric disorder : distressed parents and their families</t>
  </si>
  <si>
    <t>Teaching mindfulness : a practical guide for clinicians and educators</t>
  </si>
  <si>
    <t>A mindfulness-based stress reduction workbook</t>
  </si>
  <si>
    <t>合作取向實務 : 造成改變的關係和對話</t>
  </si>
  <si>
    <t>Crafts and creative media in therapy</t>
  </si>
  <si>
    <t>寬恕治療 : 解除憤怒與重燃希望之理論與應用</t>
  </si>
  <si>
    <t>亞斯伯格症與霸凌問題 : 解決策略與方法</t>
  </si>
  <si>
    <t>Group dynamics in occupational therapy : the theoretical basis and practice application of group intervention</t>
  </si>
  <si>
    <t>打造感覺統合的橋樑 : 自閉症及其他廣泛性發展障礙兒童的治療</t>
  </si>
  <si>
    <t>妳離開以後</t>
  </si>
  <si>
    <t>精神疾病診斷準則手冊</t>
  </si>
  <si>
    <t>精神分裂症完全手冊</t>
  </si>
  <si>
    <t>解讀統計與研究 : 教你讀懂.判斷和書寫有統計資料的研究報告</t>
  </si>
  <si>
    <t>Family medicine : principles and practice</t>
  </si>
  <si>
    <t>Palliative care for older people : a public health perspective</t>
  </si>
  <si>
    <t>Oxford textbook of palliative medicine</t>
  </si>
  <si>
    <t>Flourish : a visionary new understanding of happiness and well-being</t>
  </si>
  <si>
    <t xml:space="preserve">Learned optimism :  how to change your mind and your life </t>
  </si>
  <si>
    <t>Eight weeks to optimum health: a proven program for taking full advantage of your bodys natural healing power</t>
  </si>
  <si>
    <t>Fundamentals of complementary and alternative medicine</t>
  </si>
  <si>
    <t>Choose the life you want : the mindful way to happiness</t>
  </si>
  <si>
    <t>Motivational interviewing in health care : helping patients change behavior</t>
  </si>
  <si>
    <t>National Geographic guide to medicinal herbs : the worlds most effective healing plants</t>
  </si>
  <si>
    <t>Motivational interviewing : helping people change</t>
  </si>
  <si>
    <t>Motivational interviewing for health care professionals : a sensible approach</t>
  </si>
  <si>
    <t>Fundamentals of hand therapy : clinical reasoning and treatment guidelines for common diagnoses of the upper extremity</t>
  </si>
  <si>
    <t>Motor assessment of the developing infant</t>
  </si>
  <si>
    <t>Sensational kids : hope and help for children with sensory processing disorder (SPD)</t>
  </si>
  <si>
    <t>Pedrettis occupational therapy : practice skills for physical dysfunction</t>
  </si>
  <si>
    <t>An occupational therapists guide to home modification practice</t>
  </si>
  <si>
    <t>Photographic manual of regional orthopaedic and neurological tests</t>
  </si>
  <si>
    <t>PNF in practice : an illustrated guide</t>
  </si>
  <si>
    <t>Occupational therapy for children</t>
  </si>
  <si>
    <t>ACSMs exercise for older adults</t>
  </si>
  <si>
    <t>Essentials of exercise physiology</t>
  </si>
  <si>
    <t xml:space="preserve">彩色圖說長期臥床者居家復健手冊 :  居家運動及護理指引 </t>
  </si>
  <si>
    <t>Kinesiology for the occupational therapy assistant : essential components of function and movement</t>
  </si>
  <si>
    <t xml:space="preserve">話在心.口難言 :  運動性言語障礙的理論與實務 </t>
  </si>
  <si>
    <t>深層組織按摩</t>
  </si>
  <si>
    <t>Movement system impairment syndromes of the extremities, cervical and thoracic spines</t>
  </si>
  <si>
    <t>Myofascial manipulation : theory and clinical application</t>
  </si>
  <si>
    <t>Introduction to splinting : a clinical reasoning and problem-solving approach</t>
  </si>
  <si>
    <t>神經物理治療學 = Neurological physical therapy</t>
  </si>
  <si>
    <t>動作控制與動作學習</t>
  </si>
  <si>
    <t>Umphreds neurological rehabilitation</t>
  </si>
  <si>
    <t>Stroke rehabilitation : a function-based approach</t>
  </si>
  <si>
    <t>Motor control : translating research into clinical practice</t>
  </si>
  <si>
    <t>Geriatric physical therapy</t>
  </si>
  <si>
    <t>心血管與肺部物理治療 : 臨床手冊</t>
  </si>
  <si>
    <t>Physical therapy for the stroke patient : early stage rehabilitation</t>
  </si>
  <si>
    <t>ACSMs foundations of strength training and conditioning</t>
  </si>
  <si>
    <t xml:space="preserve">社會性技巧訓練手冊 :  給自閉症或亞斯伯格症兒童的158個社會性故事 </t>
  </si>
  <si>
    <t xml:space="preserve">選擇性緘默症資源手冊 </t>
  </si>
  <si>
    <t>Visual attention in children : theories and activities</t>
  </si>
  <si>
    <t xml:space="preserve">腦中風患者的下肢裝具 </t>
  </si>
  <si>
    <t>後天性言語和語言障礙 : 從神經解剖與功能性神經學觀點分析</t>
  </si>
  <si>
    <t>Speaking of apraxia : a parents guide to childhood apraxia of speech</t>
  </si>
  <si>
    <t>The teaching of talking : learn to do expert speech therapy at home with children and adults</t>
  </si>
  <si>
    <t>整形外科運動治療 : 上肢 = The orthopaedic therapeutic exercise navigation based on the joint functional anatomy : the upper extremity</t>
  </si>
  <si>
    <t>The muscle and bone palpation manual with trigger points, referral patterns, and stretching</t>
  </si>
  <si>
    <t>Born to walk : myofascial efficiency and the body in movement</t>
  </si>
  <si>
    <t>Fascial dysfunction : manual therapy approaches</t>
  </si>
  <si>
    <t>Evidence-based physical therapy for the pelvic floor : bridging science and clinical practice</t>
  </si>
  <si>
    <t>ABLE bodies balance training</t>
  </si>
  <si>
    <t>軟組織貼紮技術 = Soft tissue taping method</t>
  </si>
  <si>
    <t>Anatomy trains : myofascial meridians for manual and movement therapists</t>
  </si>
  <si>
    <t>瑜伽運動治療 : 徒手治療師之實用指引</t>
  </si>
  <si>
    <t xml:space="preserve">融合可以這樣做 :  379個學前融合教學策略 </t>
  </si>
  <si>
    <t xml:space="preserve">孩子可以比你想得更專心 :  談注意力訓練 </t>
  </si>
  <si>
    <t xml:space="preserve">彩色圖說脊髓損傷病人復健手冊 :  四肢癱瘓的復健治療 </t>
  </si>
  <si>
    <t>Respiratory muscle training : theory and practice</t>
  </si>
  <si>
    <t>整形外科運動治療 : 下肢.軀幹 = The orthopaedic therapeutic exercise navigation based on the joint functional anatomy : the lower extremity &amp; trunk</t>
  </si>
  <si>
    <t>Evidence-based rehabilitation : a guide to practice</t>
  </si>
  <si>
    <t>玩出優秀,玩出健康</t>
  </si>
  <si>
    <t xml:space="preserve">骨骼肌肉超音波 =  Musculoskeletal ultrasound </t>
  </si>
  <si>
    <t>職能治療導論</t>
  </si>
  <si>
    <t>復健醫學 = Physical medicine and rehabilitation</t>
  </si>
  <si>
    <t xml:space="preserve">一指刀手法圖譜 </t>
  </si>
  <si>
    <t>彩色圖說中風及腦傷的復健自療 : 專家教您居家運動DIY</t>
  </si>
  <si>
    <t xml:space="preserve">兒童復健筆記 :  評估與治療隨身指南 </t>
  </si>
  <si>
    <t>Occupational therapy for physical dysfunction</t>
  </si>
  <si>
    <t xml:space="preserve">縮下顎,肩頸腰都不痛!頭痛失眠自然好 </t>
  </si>
  <si>
    <t xml:space="preserve">超有效!拇指外翻自己治 </t>
  </si>
  <si>
    <t xml:space="preserve">任何人都做得到!腰痛.O型腿.X型腿! :  解決下半身歪斜 100歲健步如飛 200%基本技巧 </t>
  </si>
  <si>
    <t>肌筋膜鬆弛術</t>
  </si>
  <si>
    <t xml:space="preserve">彩色圖解腦和神經之構造與障礙的機轉 </t>
  </si>
  <si>
    <t xml:space="preserve">團體動力學在職能治療的應用 :  團體介入的理論基礎與實務應用 </t>
  </si>
  <si>
    <t xml:space="preserve">兒童復健 :  理論與實務 </t>
  </si>
  <si>
    <t xml:space="preserve">無壓力,老後照護大百科 </t>
  </si>
  <si>
    <t>解剖列車 : 針對徒手及動作治療師的肌筋膜筋線</t>
  </si>
  <si>
    <t xml:space="preserve">神經復健 :  動作表現最佳化 </t>
  </si>
  <si>
    <t xml:space="preserve">運動與復健之貼紮治療 </t>
  </si>
  <si>
    <t>顱薦椎治療</t>
  </si>
  <si>
    <t>頂尖運動員都在偷練的核心基礎運動 : 一切肢體動作的根本,擺脫緊繃痠痛與運動傷害,達到體能高峰!</t>
  </si>
  <si>
    <t>整脊快易通 : 軟組織整脊法</t>
  </si>
  <si>
    <t>Rheumatology practice in occupational therapy : promoting lifestyle management</t>
  </si>
  <si>
    <t>Skin lymphoma : the illustrated guide</t>
  </si>
  <si>
    <t>Dermoscopy : an illustrated self-assessment guide</t>
  </si>
  <si>
    <t>Dermatologic surgery : step by step</t>
  </si>
  <si>
    <t>Cosmetic injection techniques : a text and video guide to neurotoxins and fillers</t>
  </si>
  <si>
    <t>A practical guide to dermal filler procedures</t>
  </si>
  <si>
    <t>Thyroid and parathyroid diseases : medical and surgical management</t>
  </si>
  <si>
    <t>Minimally invasive orthopaedic trauma</t>
  </si>
  <si>
    <t>Shoulder arthroscopy</t>
  </si>
  <si>
    <t>基礎生物力學 : 骨骼肌肉系統</t>
  </si>
  <si>
    <t>Biomechanics in clinic and research : an interactive teaching and learning course</t>
  </si>
  <si>
    <t>Operative techniques in orthopaedic trauma surgery</t>
  </si>
  <si>
    <t>Operative techniques in shoulder and elbow surgery</t>
  </si>
  <si>
    <t>Biomechanics of spine stabilization</t>
  </si>
  <si>
    <t>Minimally invasive foot and ankle surgery</t>
  </si>
  <si>
    <t>Intra-articular fractures</t>
  </si>
  <si>
    <t>The hand</t>
  </si>
  <si>
    <t>Dynamic reconstruction of the spine</t>
  </si>
  <si>
    <t>Early onset scoliosis : a comprehensive guide from the Oxford meetings</t>
  </si>
  <si>
    <t>The textbook of spinal surgery</t>
  </si>
  <si>
    <t>Textbook of the cervical spine</t>
  </si>
  <si>
    <t>Orthopedic residency guide</t>
  </si>
  <si>
    <t>Techniques in revision hip and knee arthroplasty</t>
  </si>
  <si>
    <t>Rockwood &amp; Wilkins Fractures in children</t>
  </si>
  <si>
    <t>Essentials of spinal disorders</t>
  </si>
  <si>
    <t>Fractures of the pelvis and acetabulum : principles and methods of management</t>
  </si>
  <si>
    <t>Orthopaedic surgical approaches</t>
  </si>
  <si>
    <t>Surgical approaches to the facial skeleton</t>
  </si>
  <si>
    <t>Fundamentals of implant dentistry</t>
  </si>
  <si>
    <t>Atlas of oral and extraoral bone harvesting</t>
  </si>
  <si>
    <t>McDonald and Averys dentistry for the child and adolescent</t>
  </si>
  <si>
    <t>Periodontal surgery : a clinical atlas</t>
  </si>
  <si>
    <t>Dental implant complications : etiology, prevention, and treatment</t>
  </si>
  <si>
    <t>Periodontics &amp; restorative maintenance : a clinical atlas</t>
  </si>
  <si>
    <t>Contemporary restoration of endodontically treated teeth : evidence-based diagnosis and treatment planning</t>
  </si>
  <si>
    <t>Prosthetic rehabilitation</t>
  </si>
  <si>
    <t>Clinical periodontology and implant dentistry</t>
  </si>
  <si>
    <t>Plastic-esthetic periodontal and implant surgery : a microsurgical approach</t>
  </si>
  <si>
    <t>Glaucoma surgery</t>
  </si>
  <si>
    <t>Eyelid &amp; periorbital surgery</t>
  </si>
  <si>
    <t>Retinal angiography and optical coherence tomography</t>
  </si>
  <si>
    <t>Diabetic retinopathy the essentials</t>
  </si>
  <si>
    <t>Retina and vitreous surgery</t>
  </si>
  <si>
    <t>Fundus autofluorescence</t>
  </si>
  <si>
    <t>Cornea</t>
  </si>
  <si>
    <t>The retinal atlas</t>
  </si>
  <si>
    <t>The ophthalmology examinations review</t>
  </si>
  <si>
    <t>Cataract surgery</t>
  </si>
  <si>
    <t>Oculoplastic surgery</t>
  </si>
  <si>
    <t>Vitreous microsurgery</t>
  </si>
  <si>
    <t>Dynamic ophthalmic ultrasonography a video atlas for ophthalmologists and imaging technicians</t>
  </si>
  <si>
    <t>Clinical ophthalmology : a self-assessment companion</t>
  </si>
  <si>
    <t>A manual of systematic eyelid surgery</t>
  </si>
  <si>
    <t>Neuro-ophthalmology review manual</t>
  </si>
  <si>
    <t>Clinical optics</t>
  </si>
  <si>
    <t>Clinical anatomy of the eye</t>
  </si>
  <si>
    <t>Clinical ophthalmology : a systematic approach</t>
  </si>
  <si>
    <t>Pediatric imaging : the essentials</t>
  </si>
  <si>
    <t>Pediatric critical care</t>
  </si>
  <si>
    <t>Pediatric emergency medicine</t>
  </si>
  <si>
    <t>Pediatric neurology</t>
  </si>
  <si>
    <t>Practical paediatric procedures</t>
  </si>
  <si>
    <t>Rudolphs pediatrics</t>
  </si>
  <si>
    <t>The teaching files. Pediatric</t>
  </si>
  <si>
    <t>Manual of pediatric intensive care</t>
  </si>
  <si>
    <t>The Zuckerman Parker handbook of developmental and behavioral pediatrics for primary care</t>
  </si>
  <si>
    <t>Neonatal cardiology</t>
  </si>
  <si>
    <t>Pediatric advanced life support : provider manual</t>
  </si>
  <si>
    <t>Pediatric neuroimaging</t>
  </si>
  <si>
    <t>Pediatric ultrasound : how, why, and when</t>
  </si>
  <si>
    <t>Pediatric advanced life support : instructor manual</t>
  </si>
  <si>
    <t>Colposcopy</t>
  </si>
  <si>
    <t>Hysteroscopy : office evaluation and management of the uterine cavity</t>
  </si>
  <si>
    <t>Reproductive epidemiology : principles and methods</t>
  </si>
  <si>
    <t>Pelvic Floor Dysfunction A Multidisciplinary Approach</t>
  </si>
  <si>
    <t>Posterior pelvic floor abnormalities</t>
  </si>
  <si>
    <t>Manual of intrauterine insemination and ovulation induction</t>
  </si>
  <si>
    <t>Pelvic organ dysfunction in neurological disease : clinical management and rehabilitation</t>
  </si>
  <si>
    <t>The fallopian tube in infertility and IVF practice</t>
  </si>
  <si>
    <t>A practical guide to basic laboratory andrology</t>
  </si>
  <si>
    <t>Reproductive aging</t>
  </si>
  <si>
    <t>Protocols for high-risk pregnancies</t>
  </si>
  <si>
    <t>Clinical gynecologic endocrinology and infertility</t>
  </si>
  <si>
    <t>陰道鏡臨床相關應用圖解</t>
  </si>
  <si>
    <t>Sexually transmitted diseases</t>
  </si>
  <si>
    <t>Pregnancy after assisted reproductive technology</t>
  </si>
  <si>
    <t>Vaginal surgery for the urologist</t>
  </si>
  <si>
    <t>The 5-minute consult : clinical companion to womens health</t>
  </si>
  <si>
    <t>Reproductive and hormonal aspects of systemic autoimmune diseases</t>
  </si>
  <si>
    <t>Atlas of gynaecological cancer surgery</t>
  </si>
  <si>
    <t>Olds maternal-newborn nursing &amp; womens health across the lifespan</t>
  </si>
  <si>
    <t>High-risk &amp; critical care obstetrics</t>
  </si>
  <si>
    <t>Maternal obesity</t>
  </si>
  <si>
    <t>Guidelines for perinatal care</t>
  </si>
  <si>
    <t>Chlamydial infection : a clinical and public health perspective</t>
  </si>
  <si>
    <t>Infertility management made easy</t>
  </si>
  <si>
    <t>Clinics in obstetrics</t>
  </si>
  <si>
    <t>Hypertensive disease in pregnancy</t>
  </si>
  <si>
    <t>Bereavement care for childbearing women and their families : an interactive workbook</t>
  </si>
  <si>
    <t>Midwifery and womens health nurse practitioner certification review guide</t>
  </si>
  <si>
    <t>Medications and mothers milk 2014</t>
  </si>
  <si>
    <t>GI and liver disease during pregnancy : a practical approach</t>
  </si>
  <si>
    <t>New techniques in genital prolapse surgery</t>
  </si>
  <si>
    <t>Fetal echocardiography</t>
  </si>
  <si>
    <t>Male infertility : a clinical guide</t>
  </si>
  <si>
    <t>Berek &amp; Novaks gynecology</t>
  </si>
  <si>
    <t>Clinical gynecologic oncology</t>
  </si>
  <si>
    <t>Atlas of ultrasound in obstetrics and gynecology : a multimedia reference</t>
  </si>
  <si>
    <t>Management of acute obstetric emergencies</t>
  </si>
  <si>
    <t>懷孕與生產時的臨床芳香療法</t>
  </si>
  <si>
    <t>Hemostasis and thrombosis in obstetrics &amp; gynecology</t>
  </si>
  <si>
    <t>Williams obstetrics</t>
  </si>
  <si>
    <t>Mosbys pocket guide to fetal monitoring : a multidisciplinary approach</t>
  </si>
  <si>
    <t>The reproductive system at a glance</t>
  </si>
  <si>
    <t>Practical guide to office procedures in gynecology and urogynecology</t>
  </si>
  <si>
    <t>DC Duttas textbook of obstetrics : including perinatology and contraception</t>
  </si>
  <si>
    <t>Pregnancy medicine</t>
  </si>
  <si>
    <t>Breastfeeding and human lactation</t>
  </si>
  <si>
    <t>Breastfeeding management for the clinician : using the evidence</t>
  </si>
  <si>
    <t>Step by step ultrasound in gynecology</t>
  </si>
  <si>
    <t>Pelvic floor re-education : principles and practice</t>
  </si>
  <si>
    <t>Obstetrics : normal and problem pregnancies</t>
  </si>
  <si>
    <t>Principles and practice of colposcopy</t>
  </si>
  <si>
    <t>Williams obstetrics study guide</t>
  </si>
  <si>
    <t>Williams manual of pregnancy complications</t>
  </si>
  <si>
    <t>The placenta : from development to disease</t>
  </si>
  <si>
    <t>Jaypees Donald School video atlas of ultrasound in fetal anomalies and gynecologic oncology [videorecording]</t>
  </si>
  <si>
    <t>Jaypees Donald School video atlas of ultrasound in obstetrics and gynecology  [videorecording]</t>
  </si>
  <si>
    <t>Jaypees Donald School video atlas of clinical skills in obstetrics and gynecology  [videorecording]</t>
  </si>
  <si>
    <t>Core curriculum for lactation consultant practice</t>
  </si>
  <si>
    <t>Urologic surgery for the gynecologist and urogynecologist</t>
  </si>
  <si>
    <t>Endometriosis : current management and future trends</t>
  </si>
  <si>
    <t>Queenans management of high-risk pregnancy : an evidence-based approach</t>
  </si>
  <si>
    <t>Fetal heart rate monitoring</t>
  </si>
  <si>
    <t>Gynecologic oncology : evidence-based perioperative and supportive care</t>
  </si>
  <si>
    <t>Female sexual pain disorders</t>
  </si>
  <si>
    <t xml:space="preserve">當代婦女泌尿暨骨盆醫學 =  Contemporary urogynecology &amp; pelvic floor medicine </t>
  </si>
  <si>
    <t>Fetal cardiology simplified : a practical manual</t>
  </si>
  <si>
    <t>The obstetric hematology manual</t>
  </si>
  <si>
    <t>Breastfeeding : a guide for the medical profession</t>
  </si>
  <si>
    <t>Robotic head and neck surgery : the essential guide</t>
  </si>
  <si>
    <t>Transoral laser microsurgery of benign and malignant lesions</t>
  </si>
  <si>
    <t>Temporal bone dissection guide</t>
  </si>
  <si>
    <t>Baileys head and neck surgery: Otolaryngology</t>
  </si>
  <si>
    <t>Jatin Shahs head and neck surgery and oncology</t>
  </si>
  <si>
    <t>Sonography : introduction to normal structure and function</t>
  </si>
  <si>
    <t>超音波學 : 肌肉骨骼疾病診斷技術</t>
  </si>
  <si>
    <t>ICU快速記憶隨身手冊</t>
  </si>
  <si>
    <t>Fishmans pulmonary diseases and disorders</t>
  </si>
  <si>
    <t>Chest radiology : the essentials</t>
  </si>
  <si>
    <t>Textbook of pleural diseases</t>
  </si>
  <si>
    <t>Egans fundamentals of respiratory care</t>
  </si>
  <si>
    <t>Chest sonography</t>
  </si>
  <si>
    <t>Pulmonary pathophysiology : the essentials</t>
  </si>
  <si>
    <t>Advances in combination therapy for asthma and COPD</t>
  </si>
  <si>
    <t>ECMO : extracorporeal cardiopulmonary support in criticalcare</t>
  </si>
  <si>
    <t>Respiratory physiology : the essentials</t>
  </si>
  <si>
    <t>Henrichs principles and practice of dialysis</t>
  </si>
  <si>
    <t>Strandnesss duplex scanning in vascular disorders</t>
  </si>
  <si>
    <t>Parkinsons disease &amp; movement disorders</t>
  </si>
  <si>
    <t>Adams and Victors principles of neurology</t>
  </si>
  <si>
    <t>Stroke : pathophysiology, diagnosis, and management</t>
  </si>
  <si>
    <t>Localization in clinical neurology</t>
  </si>
  <si>
    <t>Stroke syndromes</t>
  </si>
  <si>
    <t>Josephsons clinical cardiac electrophysiology : techniques and interpretations</t>
  </si>
  <si>
    <t>Best practices for transradial approach in diagnostic angiography and intervention</t>
  </si>
  <si>
    <t>Echocardiography review guide : companion to the Textbookof clinical echocardiography</t>
  </si>
  <si>
    <t>Marriotts practical electrocardiography</t>
  </si>
  <si>
    <t>The Washington manual of medical therapeutics</t>
  </si>
  <si>
    <t>Braunwalds heart disease : a textbook of cardiovascular medicine</t>
  </si>
  <si>
    <t>Marinos the ICU book</t>
  </si>
  <si>
    <t>Felsons principles of chest roentgenology : a programmed text</t>
  </si>
  <si>
    <t>Glenns urologic surgery</t>
  </si>
  <si>
    <t>Difficult conditions in laparoscopic urologic surgery</t>
  </si>
  <si>
    <t>Minimally invasive urology : an essential clinical guide to endourology, laparoscopy, LESS and robotics</t>
  </si>
  <si>
    <t>Smith and Tanaghos general urology</t>
  </si>
  <si>
    <t>Specialty imaging. Genitourinary oncology</t>
  </si>
  <si>
    <t>Complications of urologic surgery : prevention and management</t>
  </si>
  <si>
    <t>Smiths Textbook of endourology</t>
  </si>
  <si>
    <t>Hinmans atlas of urologic surgery</t>
  </si>
  <si>
    <t>The training courses of urological laparoscopy</t>
  </si>
  <si>
    <t>Laparoscopic and robot-assisted surgery in urology : atlas of standard procedures</t>
  </si>
  <si>
    <t>Grabbs encyclopedia of flaps</t>
  </si>
  <si>
    <t>Aesthetic plastic surgery of the East Asian face</t>
  </si>
  <si>
    <t>Diverticular disease and diverticulitis :  symptoms, treatment options and long-term health outcomes</t>
  </si>
  <si>
    <t>Neuroendoscopic surgery</t>
  </si>
  <si>
    <t>Cardiac surgery</t>
  </si>
  <si>
    <t>Vascular surgery. Arterial procedures</t>
  </si>
  <si>
    <t>Vascular surgery. Hybrid, venous, dialysis access, thoracic outlet, and lower extremeity procedures</t>
  </si>
  <si>
    <t>Anatomic exposures in vascular surgery</t>
  </si>
  <si>
    <t>Cardiopulmonary bypass and mechanical circulatory support</t>
  </si>
  <si>
    <t>Colon and rectal surgery : abdominal operations</t>
  </si>
  <si>
    <t>Breast imaging</t>
  </si>
  <si>
    <t>Kuerers breast surgical oncology</t>
  </si>
  <si>
    <t>Diseases of the breast</t>
  </si>
  <si>
    <t>Ultrasound of the thyroid and parathyroid glands</t>
  </si>
  <si>
    <t>Breast surgery</t>
  </si>
  <si>
    <t>Breast cancer a Lobar disease</t>
  </si>
  <si>
    <t>Atlas of clinical emergency medicine</t>
  </si>
  <si>
    <t>Differential diagnosis in ultrasound imaging</t>
  </si>
  <si>
    <t>Practical guide to emergency ultrasound</t>
  </si>
  <si>
    <t>Pattern recognition neuroradiology</t>
  </si>
  <si>
    <t xml:space="preserve">災變最前線 :  緊急醫療系統的運作 </t>
  </si>
  <si>
    <t>Tintinallis emergency medicine : a comprehensive study guide</t>
  </si>
  <si>
    <t xml:space="preserve">急診經營與管理 </t>
  </si>
  <si>
    <t>跨越品質的鴻溝</t>
  </si>
  <si>
    <t xml:space="preserve">張步桃醫方思維 </t>
  </si>
  <si>
    <t>張步桃新編眼科</t>
  </si>
  <si>
    <t>張步桃用方的奧秘 : 病不絕人,妙方癒沉疴</t>
  </si>
  <si>
    <t xml:space="preserve">紀念榮星公百歲誕辰及派下子孫行醫百年暨神奇仲景方100醫案經驗發表 </t>
  </si>
  <si>
    <t xml:space="preserve">刪補名醫方論 </t>
  </si>
  <si>
    <t xml:space="preserve">丁甘仁醫案 </t>
  </si>
  <si>
    <t>國醫大師方和謙經驗良方賞析</t>
  </si>
  <si>
    <t>國醫大師顏正華經驗良方賞析</t>
  </si>
  <si>
    <t>國醫大師經驗張琪良方賞析</t>
  </si>
  <si>
    <t>國醫大師經驗鄧鐵濤良方賞析</t>
  </si>
  <si>
    <t>國醫大師張學文經驗良方賞析</t>
  </si>
  <si>
    <t>國醫大師何任經驗良方賞析</t>
  </si>
  <si>
    <t>國醫大師郭子光經驗良方賞析</t>
  </si>
  <si>
    <t>國醫大師張燦玾經驗良方賞析</t>
  </si>
  <si>
    <t>國醫大師李振華經驗良方賞析</t>
  </si>
  <si>
    <t>國醫大師班秀文經驗良方賞析</t>
  </si>
  <si>
    <t>國醫大師顏德馨經驗良方賞析</t>
  </si>
  <si>
    <t>國醫大師李濟仁經驗良方賞析</t>
  </si>
  <si>
    <t>國醫大師周仲瑛經驗良方賞析</t>
  </si>
  <si>
    <t>國醫聖手岳美中經驗良方賞析</t>
  </si>
  <si>
    <t>國醫聖手劉弼臣經驗良方賞析</t>
  </si>
  <si>
    <t>國醫聖手胡希恕經驗良方賞析</t>
  </si>
  <si>
    <t>國醫聖手張珍玉經驗良方賞析</t>
  </si>
  <si>
    <t>國醫聖手干祖望經驗良方賞析</t>
  </si>
  <si>
    <t>國醫聖手潘澄濂經驗良方賞析</t>
  </si>
  <si>
    <t>國醫聖手丁光迪經驗良方賞析</t>
  </si>
  <si>
    <t>國醫聖手施今墨經驗良方賞析</t>
  </si>
  <si>
    <t>黃帝內經素問白話解</t>
  </si>
  <si>
    <t>孫桂芝辨治十五種惡性腫瘤臨床實錄</t>
  </si>
  <si>
    <t>鄧鐵濤醫話集</t>
  </si>
  <si>
    <t>經方同病異治</t>
  </si>
  <si>
    <t>醫方考</t>
  </si>
  <si>
    <t xml:space="preserve">中醫內科鑒別診斷要點 </t>
  </si>
  <si>
    <t xml:space="preserve">劉渡舟傷寒論專題講座 </t>
  </si>
  <si>
    <t>中醫治法與方劑</t>
  </si>
  <si>
    <t xml:space="preserve">任之堂跟診日記 </t>
  </si>
  <si>
    <t>王光宇精準脈診帶教錄. 二</t>
  </si>
  <si>
    <t>鄧鐵濤</t>
  </si>
  <si>
    <t>李濟仁</t>
  </si>
  <si>
    <t>朱良春</t>
  </si>
  <si>
    <t>張鏡人</t>
  </si>
  <si>
    <t>方和謙</t>
  </si>
  <si>
    <t>何任</t>
  </si>
  <si>
    <t>顏德馨</t>
  </si>
  <si>
    <t>兒科病證</t>
  </si>
  <si>
    <t>內科病證. 血證</t>
  </si>
  <si>
    <t>內科病證. 頭痛</t>
  </si>
  <si>
    <t>內科病證. 淋證癃閉</t>
  </si>
  <si>
    <t>內科病證. 胃脘痛</t>
  </si>
  <si>
    <t xml:space="preserve">內科學 </t>
  </si>
  <si>
    <t>陳金新</t>
  </si>
  <si>
    <t>韓冰</t>
  </si>
  <si>
    <t>魏執真</t>
  </si>
  <si>
    <t>柴瑞靄</t>
  </si>
  <si>
    <t>王樂匋</t>
  </si>
  <si>
    <t>鄒燕勤</t>
  </si>
  <si>
    <t>洪廣祥</t>
  </si>
  <si>
    <t>段富津</t>
  </si>
  <si>
    <t>許彭齡</t>
  </si>
  <si>
    <t>毛德西</t>
  </si>
  <si>
    <t>鄧亞平</t>
  </si>
  <si>
    <t>張海峰</t>
  </si>
  <si>
    <t>趙榮萊</t>
  </si>
  <si>
    <t>郭振球</t>
  </si>
  <si>
    <t>張子維</t>
  </si>
  <si>
    <t>李振華</t>
  </si>
  <si>
    <t>危北海</t>
  </si>
  <si>
    <t>盛玉鳳</t>
  </si>
  <si>
    <t>郭子光</t>
  </si>
  <si>
    <t>遲雲志</t>
  </si>
  <si>
    <t>陸永昌</t>
  </si>
  <si>
    <t>陳文伯</t>
  </si>
  <si>
    <t>劉學勤</t>
  </si>
  <si>
    <t>田從豁</t>
  </si>
  <si>
    <t>栗德林</t>
  </si>
  <si>
    <t>屠金城</t>
  </si>
  <si>
    <t>陳彤雲</t>
  </si>
  <si>
    <t>班秀文</t>
  </si>
  <si>
    <t>石景亮</t>
  </si>
  <si>
    <t>管遵惠</t>
  </si>
  <si>
    <t>台北故宮珍藏版中醫手抄孤本叢書</t>
  </si>
  <si>
    <t>魏龍驤</t>
  </si>
  <si>
    <t>歐陽錡</t>
  </si>
  <si>
    <t>徐恕甫</t>
  </si>
  <si>
    <t>張珍玉</t>
  </si>
  <si>
    <t>汪逢春</t>
  </si>
  <si>
    <t>王國三</t>
  </si>
  <si>
    <t>王任之</t>
  </si>
  <si>
    <t>李玉奇</t>
  </si>
  <si>
    <t>劉仕昌</t>
  </si>
  <si>
    <t>孟澍江</t>
  </si>
  <si>
    <t>黃堅白、傅方珍</t>
  </si>
  <si>
    <t>夏桂成</t>
  </si>
  <si>
    <t>劉冠軍</t>
  </si>
  <si>
    <t>余桂清</t>
  </si>
  <si>
    <t>俞慎初</t>
  </si>
  <si>
    <t>張子琳</t>
  </si>
  <si>
    <t>周筱齋</t>
  </si>
  <si>
    <t>盛國榮</t>
  </si>
  <si>
    <t>許玉山</t>
  </si>
  <si>
    <t>耿鑒庭</t>
  </si>
  <si>
    <t>陳景河</t>
  </si>
  <si>
    <t>米伯讓</t>
  </si>
  <si>
    <t>邱茂良</t>
  </si>
  <si>
    <t>王伯岳</t>
  </si>
  <si>
    <t>林沛湘</t>
  </si>
  <si>
    <t>郭士魁</t>
  </si>
  <si>
    <t>董建華</t>
  </si>
  <si>
    <t>張琪</t>
  </si>
  <si>
    <t>何世英</t>
  </si>
  <si>
    <t>劉炳凡</t>
  </si>
  <si>
    <t>鄭魁山</t>
  </si>
  <si>
    <t>張雲鵬</t>
  </si>
  <si>
    <t>周仲瑛</t>
  </si>
  <si>
    <t>賈堃</t>
  </si>
  <si>
    <t>董廷瑤</t>
  </si>
  <si>
    <t>周信有</t>
  </si>
  <si>
    <t>韋文貴、韋玉英</t>
  </si>
  <si>
    <t xml:space="preserve">印會河中醫學基礎講稿 </t>
  </si>
  <si>
    <t xml:space="preserve">李德新中醫基礎理論講稿 </t>
  </si>
  <si>
    <t xml:space="preserve">劉渡舟傷寒論講稿 </t>
  </si>
  <si>
    <t xml:space="preserve">連建偉金匱要略方論講稿 </t>
  </si>
  <si>
    <t xml:space="preserve">郝萬山傷寒論講稿 </t>
  </si>
  <si>
    <t>李今庸金匱要略講稿</t>
  </si>
  <si>
    <t xml:space="preserve">任應秋中醫各家學說講稿 </t>
  </si>
  <si>
    <t xml:space="preserve">王洪圖內經講稿 </t>
  </si>
  <si>
    <t xml:space="preserve">程士德中醫學基礎講稿 </t>
  </si>
  <si>
    <t xml:space="preserve">凌耀星內經講稿 </t>
  </si>
  <si>
    <t xml:space="preserve">顏正華中藥學講稿 </t>
  </si>
  <si>
    <t xml:space="preserve">張之文溫病學講稿 </t>
  </si>
  <si>
    <t xml:space="preserve">費兆馥中醫診斷學講稿 </t>
  </si>
  <si>
    <t>孟澍江溫病學講稿</t>
  </si>
  <si>
    <t xml:space="preserve">鄭中甲方劑學講稿 </t>
  </si>
  <si>
    <t>陳亦人傷寒論講稿</t>
  </si>
  <si>
    <t>李培生傷寒論講稿</t>
  </si>
  <si>
    <t xml:space="preserve">楊長森針灸學講稿 </t>
  </si>
  <si>
    <t xml:space="preserve">劉燕池中醫基礎理論講稿 </t>
  </si>
  <si>
    <t>孟景春內經講稿</t>
  </si>
  <si>
    <t xml:space="preserve">王永炎中醫心腦病症講稿 </t>
  </si>
  <si>
    <t>王慶其內經講稿</t>
  </si>
  <si>
    <t>王燦暉溫病學講稿</t>
  </si>
  <si>
    <t xml:space="preserve">張伯訥中醫學基礎講稿 </t>
  </si>
  <si>
    <t>金壽山溫病學講稿</t>
  </si>
  <si>
    <t>張廷模臨床中藥學講稿</t>
  </si>
  <si>
    <t>楊甲三</t>
  </si>
  <si>
    <t>于己百</t>
  </si>
  <si>
    <t>章真如</t>
  </si>
  <si>
    <t>潘澄濂</t>
  </si>
  <si>
    <t>王合三</t>
  </si>
  <si>
    <t>何炎燊</t>
  </si>
  <si>
    <t>袁鶴儕</t>
  </si>
  <si>
    <t>葉心清</t>
  </si>
  <si>
    <t>楊繼蓀</t>
  </si>
  <si>
    <t>張夢儂</t>
  </si>
  <si>
    <t>梁劍波</t>
  </si>
  <si>
    <t>李今庸</t>
  </si>
  <si>
    <t>趙棻</t>
  </si>
  <si>
    <t>邢子亨</t>
  </si>
  <si>
    <t>宋祚民</t>
  </si>
  <si>
    <t>馬新云</t>
  </si>
  <si>
    <t>胡希恕</t>
  </si>
  <si>
    <t>王云銘</t>
  </si>
  <si>
    <t>劉雲鵬</t>
  </si>
  <si>
    <t>韓百靈</t>
  </si>
  <si>
    <t>Harrisons hematology and oncology</t>
  </si>
  <si>
    <t>Hematology-oncology therapy</t>
  </si>
  <si>
    <t>當代婦產科學概論</t>
  </si>
  <si>
    <t xml:space="preserve">臨床骨科檢查指引 </t>
  </si>
  <si>
    <t>如何撰寫學術論文與報告</t>
  </si>
  <si>
    <t>Neurological examination made easy</t>
  </si>
  <si>
    <t>Handbook of targeted cancer therapy</t>
  </si>
  <si>
    <t>Armstrong影像診斷學</t>
  </si>
  <si>
    <t xml:space="preserve">賀普仁針灸傳心錄 </t>
  </si>
  <si>
    <t xml:space="preserve">本草外用 =  Bencao Waiyong </t>
  </si>
  <si>
    <t>婦科方藥臨證心得十五講</t>
  </si>
  <si>
    <t xml:space="preserve">針灸三通法臨床應用 </t>
  </si>
  <si>
    <t xml:space="preserve">針灸治痛 </t>
  </si>
  <si>
    <t xml:space="preserve">灸具灸法 </t>
  </si>
  <si>
    <t xml:space="preserve">中國膏藥配方配制全書 </t>
  </si>
  <si>
    <t xml:space="preserve">彩色圖解婦產科學 </t>
  </si>
  <si>
    <t xml:space="preserve">扭曲的醫學 :  醫師.病人與無效醫療 </t>
  </si>
  <si>
    <t xml:space="preserve">癌症 :  分子機制與標靶治療 </t>
  </si>
  <si>
    <t>臨床倫理學 : 臨床醫學倫理的實務導引</t>
  </si>
  <si>
    <t xml:space="preserve">黃煌經方醫案 </t>
  </si>
  <si>
    <t>羅元愷婦科學講稿</t>
  </si>
  <si>
    <t>施今墨對藥</t>
  </si>
  <si>
    <t xml:space="preserve">輝煌中醫學 :  繼往開來話中醫藥發展 </t>
  </si>
  <si>
    <t xml:space="preserve">中國針灸學術史大綱 </t>
  </si>
  <si>
    <t xml:space="preserve">醫案助讀 </t>
  </si>
  <si>
    <t xml:space="preserve">方藥心悟 :  江蘇名醫臨床經驗實錄 </t>
  </si>
  <si>
    <t>中西醫併治．好孕不遲到</t>
  </si>
  <si>
    <t xml:space="preserve">解剖學彩色圖譜 </t>
  </si>
  <si>
    <t>醫學地圖 : 病理生理學</t>
  </si>
  <si>
    <t xml:space="preserve">彩色圖解病理生理學手冊 </t>
  </si>
  <si>
    <t xml:space="preserve">醫問 : 醫病指南針的形成與應用 </t>
  </si>
  <si>
    <t>以系統性回顧輔助實證醫學 : 如何回顧及應用健康照護研究之發現</t>
  </si>
  <si>
    <t>圖說中醫學史</t>
  </si>
  <si>
    <t xml:space="preserve">中醫症狀鑑別診斷學 </t>
  </si>
  <si>
    <t>臺灣董氏針灸經穴學</t>
  </si>
  <si>
    <t>皮膚病中醫外治特色療法精選</t>
  </si>
  <si>
    <t xml:space="preserve">仝小林談糖尿病中醫調治 </t>
  </si>
  <si>
    <t xml:space="preserve">先醒齋醫學廣筆記 </t>
  </si>
  <si>
    <t>中醫心理學基礎理論</t>
  </si>
  <si>
    <t>軟組織傷病臨證推拿</t>
  </si>
  <si>
    <t>體表解剖圖譜</t>
  </si>
  <si>
    <t xml:space="preserve">英文中醫詞彙入門 =  Introduction to English terminology of Chinese medicine </t>
  </si>
  <si>
    <t xml:space="preserve">≪四經心源≫白話講記 :  黃元御一氣周流理論學習及實踐的16堂課 </t>
  </si>
  <si>
    <t>李傳課眼科診療心得集</t>
  </si>
  <si>
    <t>中醫特色治療抑鬱症</t>
  </si>
  <si>
    <t>燕山醫話</t>
  </si>
  <si>
    <t>北方醫話</t>
  </si>
  <si>
    <t>黃河醫話</t>
  </si>
  <si>
    <t>南方醫話</t>
  </si>
  <si>
    <t>長江醫話</t>
  </si>
  <si>
    <t>杜雨茂學術思想與臨證經驗集錦</t>
  </si>
  <si>
    <t>董氏奇穴與經穴治療頸肩腰腿痛集驗</t>
  </si>
  <si>
    <t>古典經絡針灸大家 : 周左宇醫道精要</t>
  </si>
  <si>
    <t>穴位埋線療法</t>
  </si>
  <si>
    <t xml:space="preserve">切脈針灸 :  黃帝內經針法 </t>
  </si>
  <si>
    <t xml:space="preserve">輔行訣五臟用藥法要校注講疏 </t>
  </si>
  <si>
    <t xml:space="preserve">一味中藥袪頑疾 </t>
  </si>
  <si>
    <t>陳潮祖醫案精解</t>
  </si>
  <si>
    <t>傷寒貫珠集白話解</t>
  </si>
  <si>
    <t>家庭實用小兒常見病特效推拿手冊</t>
  </si>
  <si>
    <t>五運六氣解讀《脾胃論》： 陰火是怎樣形成的</t>
  </si>
  <si>
    <t xml:space="preserve">中醫護好心 :  護心不能等!掌握疾病先兆,跟著經絡走就對了! </t>
  </si>
  <si>
    <t>現代臨床整骨療法: 骨骼和軟組織操作技法圖譜</t>
  </si>
  <si>
    <t>兒科心鑒</t>
  </si>
  <si>
    <t>最新中藥材真偽圖鑑</t>
  </si>
  <si>
    <t>中醫食療學</t>
  </si>
  <si>
    <t>中醫兒科學</t>
  </si>
  <si>
    <t>本經疏證</t>
  </si>
  <si>
    <t>中醫脊柱養生術: 吳氏正椎法</t>
  </si>
  <si>
    <t xml:space="preserve">臨証指南醫案 </t>
  </si>
  <si>
    <t>臺灣中醫婦科臨床治療匯編</t>
  </si>
  <si>
    <t>顏正華</t>
  </si>
  <si>
    <t xml:space="preserve">鼻病望診與治法 </t>
  </si>
  <si>
    <t>望診之鑰 : 十字面形診治法</t>
  </si>
  <si>
    <t>病案推理 : 張步桃治百病</t>
  </si>
  <si>
    <t xml:space="preserve">張步桃藥方妙解 </t>
  </si>
  <si>
    <t>臺灣中醫男科常見疾病臨床治療彙編</t>
  </si>
  <si>
    <t>臺灣中醫皮膚與美容醫學臨床治療彙編</t>
  </si>
  <si>
    <t xml:space="preserve">中醫診斷臨床應用匯編 </t>
  </si>
  <si>
    <t xml:space="preserve">臺灣中醫呼吸系統臨床治療匯編 </t>
  </si>
  <si>
    <t xml:space="preserve">傷寒論理論與臨證 </t>
  </si>
  <si>
    <t>針灸臨床治療彙編</t>
  </si>
  <si>
    <t xml:space="preserve">中醫耳鼻喉科臨床治療經驗集 </t>
  </si>
  <si>
    <t>中醫婦科一把抓月經週期轉盤及腹診臨床運用</t>
  </si>
  <si>
    <t xml:space="preserve">中醫師臨床影像診斷手冊 </t>
  </si>
  <si>
    <t>中醫眼科臨床治療經驗集</t>
  </si>
  <si>
    <t xml:space="preserve">中醫內科治療手冊 </t>
  </si>
  <si>
    <t xml:space="preserve">扶陽論壇 </t>
  </si>
  <si>
    <t xml:space="preserve">戴氏頭皮針 :  顱骨縫刺激區的研究及臨床應用 </t>
  </si>
  <si>
    <t xml:space="preserve">中醫人生 :  一個老中醫的經方奇緣 </t>
  </si>
  <si>
    <t>中醫火神派探討</t>
  </si>
  <si>
    <t xml:space="preserve">扶陽論壇2 </t>
  </si>
  <si>
    <t>皇漢醫學</t>
  </si>
  <si>
    <t xml:space="preserve">王綿之方劑學講稿 </t>
  </si>
  <si>
    <t xml:space="preserve">人體解剖學圖譜 </t>
  </si>
  <si>
    <t>ACLS精華</t>
  </si>
  <si>
    <t>貝氏身體檢查指引</t>
  </si>
  <si>
    <t xml:space="preserve">腹針無痛治百病 </t>
  </si>
  <si>
    <t xml:space="preserve">圖解醫學統計學 </t>
  </si>
  <si>
    <t>腹證奇覽. 全</t>
  </si>
  <si>
    <t xml:space="preserve">Nelson簡明小兒科學 </t>
  </si>
  <si>
    <t xml:space="preserve">問題導向診斷(POMD) </t>
  </si>
  <si>
    <t>中醫皮膚性病學</t>
  </si>
  <si>
    <t xml:space="preserve">整脊手法彩色圖譜: 葉氏傷科臨證精華 </t>
  </si>
  <si>
    <t xml:space="preserve">肌肉起止點疼痛治療 </t>
  </si>
  <si>
    <t xml:space="preserve">痛點的診斷與治療 </t>
  </si>
  <si>
    <t xml:space="preserve">國醫大師劉柏齡脊柱病臨證精要 </t>
  </si>
  <si>
    <t>十年一劍全息湯</t>
  </si>
  <si>
    <t xml:space="preserve">中西醫併治．夾擊乳癌 </t>
  </si>
  <si>
    <t>中醫耳鼻喉科學</t>
  </si>
  <si>
    <t>中醫婦科學</t>
  </si>
  <si>
    <t>中醫外科學</t>
  </si>
  <si>
    <t>醫古文</t>
  </si>
  <si>
    <t>中醫內科學</t>
  </si>
  <si>
    <t>中醫診斷學</t>
  </si>
  <si>
    <t>中醫基礎理論</t>
  </si>
  <si>
    <t>內經</t>
  </si>
  <si>
    <t>針灸學</t>
  </si>
  <si>
    <t>傷寒論</t>
  </si>
  <si>
    <t>金匱要略</t>
  </si>
  <si>
    <t>溫病學</t>
  </si>
  <si>
    <t>中藥學</t>
  </si>
  <si>
    <t>中醫骨傷科學</t>
  </si>
  <si>
    <t xml:space="preserve">中醫推拿學 </t>
  </si>
  <si>
    <t>中醫各家學說</t>
  </si>
  <si>
    <t>中醫眼科學</t>
  </si>
  <si>
    <t>中國醫學史</t>
  </si>
  <si>
    <t>方劑學</t>
  </si>
  <si>
    <t>肌肉骨骼檢查</t>
  </si>
  <si>
    <t xml:space="preserve">Saini, Sanjay </t>
    <phoneticPr fontId="1" type="noConversion"/>
  </si>
  <si>
    <t>D0015698</t>
  </si>
  <si>
    <t>D0015699</t>
  </si>
  <si>
    <t>D0015700</t>
  </si>
  <si>
    <t>Simon, Toby L.,</t>
  </si>
  <si>
    <t>WB356 R835 2016</t>
  </si>
  <si>
    <t>Jorgensen, James H.,</t>
  </si>
  <si>
    <t>QW4 M294 2015 V.1</t>
  </si>
  <si>
    <t>QW4 M294 2015 V.2</t>
  </si>
  <si>
    <t xml:space="preserve">Rossis principles of transfusion medicine </t>
    <phoneticPr fontId="1" type="noConversion"/>
  </si>
  <si>
    <t xml:space="preserve">Manual of clinical microbiology </t>
    <phoneticPr fontId="1" type="noConversion"/>
  </si>
  <si>
    <t xml:space="preserve">Manual of clinical microbiology </t>
    <phoneticPr fontId="1" type="noConversion"/>
  </si>
  <si>
    <t>D0015654</t>
  </si>
  <si>
    <t>Greenspan, Adam,</t>
  </si>
  <si>
    <t>WE258 G8154 2016</t>
  </si>
  <si>
    <t>D0015655</t>
  </si>
  <si>
    <t>Mills, Stacey E.,</t>
  </si>
  <si>
    <t>WO142 S839 2015 V.1</t>
  </si>
  <si>
    <t>D0015656</t>
  </si>
  <si>
    <t>WO142 S839 2015 V.2</t>
  </si>
  <si>
    <t>D0015657</t>
  </si>
  <si>
    <t>Torbenson, Michael S.,</t>
  </si>
  <si>
    <t>WI700 T676 2015</t>
  </si>
  <si>
    <t>D0015660</t>
  </si>
  <si>
    <t>Thompson, Lester D. R.,</t>
  </si>
  <si>
    <t>WE707 T4739 2016</t>
  </si>
  <si>
    <t>D0015661</t>
  </si>
  <si>
    <t xml:space="preserve">Kleinschmidt-DeMasters, Bette </t>
  </si>
  <si>
    <t>WL17 K647 2016</t>
  </si>
  <si>
    <t>D0015671</t>
  </si>
  <si>
    <t>Rosenthal, Dorothy L.,</t>
  </si>
  <si>
    <t>WJ141 P232 2016</t>
  </si>
  <si>
    <t>Radiology and pathology correlation of bone tumors : a quick reference and review</t>
  </si>
  <si>
    <t>Sternbergs diagnostic surgical pathology</t>
  </si>
  <si>
    <t>Biopsy interpretation of the liver</t>
  </si>
  <si>
    <t>Diagnostic pathology. Head &amp; neck</t>
  </si>
  <si>
    <t>Diagnostic pathology. Neuropathology</t>
  </si>
  <si>
    <t>The Paris system for reporting urinary cytology</t>
  </si>
  <si>
    <r>
      <rPr>
        <sz val="12"/>
        <rFont val="細明體"/>
        <family val="3"/>
        <charset val="136"/>
      </rPr>
      <t>食品衛生與安全</t>
    </r>
    <r>
      <rPr>
        <sz val="12"/>
        <rFont val="Times New Roman"/>
        <family val="1"/>
      </rPr>
      <t xml:space="preserve"> </t>
    </r>
    <phoneticPr fontId="1" type="noConversion"/>
  </si>
  <si>
    <t>D0015710</t>
    <phoneticPr fontId="1" type="noConversion"/>
  </si>
  <si>
    <t>D0015711</t>
  </si>
  <si>
    <t>D0015712</t>
  </si>
  <si>
    <t>D0015713</t>
  </si>
  <si>
    <r>
      <t>106</t>
    </r>
    <r>
      <rPr>
        <sz val="10"/>
        <rFont val="細明體"/>
        <family val="3"/>
        <charset val="136"/>
      </rPr>
      <t>年第</t>
    </r>
    <r>
      <rPr>
        <sz val="10"/>
        <rFont val="Times New Roman"/>
        <family val="1"/>
      </rPr>
      <t>2次圖委會購買</t>
    </r>
    <r>
      <rPr>
        <sz val="10"/>
        <rFont val="細明體"/>
        <family val="3"/>
        <charset val="136"/>
      </rPr>
      <t/>
    </r>
  </si>
  <si>
    <t>Kolts, Russell L.,</t>
  </si>
  <si>
    <t>Dobkin, Patricia L.,</t>
  </si>
  <si>
    <t xml:space="preserve">McCown, Donald </t>
  </si>
  <si>
    <t xml:space="preserve">CFT made simple : a clinicians guide to practicing compassion-focused therapy </t>
    <phoneticPr fontId="1" type="noConversion"/>
  </si>
  <si>
    <t>Mindful medical practice : clinical narratives and therapeutic insights</t>
    <phoneticPr fontId="1" type="noConversion"/>
  </si>
  <si>
    <t>Resources for teaching mindfulness : an international handbook</t>
    <phoneticPr fontId="1" type="noConversion"/>
  </si>
  <si>
    <t>Mindful medical practitioners : a guide for clinicians and educators</t>
    <phoneticPr fontId="1" type="noConversion"/>
  </si>
  <si>
    <t>2017-11-16</t>
  </si>
  <si>
    <t>2017-09-28</t>
  </si>
  <si>
    <r>
      <t>106</t>
    </r>
    <r>
      <rPr>
        <sz val="10"/>
        <rFont val="細明體"/>
        <family val="3"/>
        <charset val="136"/>
      </rPr>
      <t>年第</t>
    </r>
    <r>
      <rPr>
        <sz val="10"/>
        <rFont val="Times New Roman"/>
        <family val="1"/>
      </rPr>
      <t>2</t>
    </r>
    <r>
      <rPr>
        <sz val="10"/>
        <rFont val="細明體"/>
        <family val="3"/>
        <charset val="136"/>
      </rPr>
      <t>次圖委會購買</t>
    </r>
    <phoneticPr fontId="1" type="noConversion"/>
  </si>
  <si>
    <t>417.8 8363 2015</t>
  </si>
  <si>
    <t>525.3307 8662 2015</t>
  </si>
  <si>
    <t>411.3 836 2014</t>
  </si>
  <si>
    <t>417.8 874 2015</t>
  </si>
  <si>
    <t>411.3 8739:3 2014</t>
  </si>
  <si>
    <t>411.3 8558 2015</t>
  </si>
  <si>
    <t>D0015719</t>
  </si>
  <si>
    <t>D0015720</t>
  </si>
  <si>
    <t>D0015721</t>
  </si>
  <si>
    <t>D0015722</t>
  </si>
  <si>
    <t>D0015723</t>
  </si>
  <si>
    <t>D0015724</t>
  </si>
  <si>
    <r>
      <rPr>
        <sz val="12"/>
        <rFont val="新細明體"/>
        <family val="1"/>
        <charset val="136"/>
      </rPr>
      <t>濟陽高穗</t>
    </r>
  </si>
  <si>
    <r>
      <rPr>
        <sz val="12"/>
        <rFont val="新細明體"/>
        <family val="1"/>
        <charset val="136"/>
      </rPr>
      <t>梁</t>
    </r>
    <r>
      <rPr>
        <sz val="12"/>
        <rFont val="Times New Roman"/>
        <family val="1"/>
      </rPr>
      <t>,</t>
    </r>
    <r>
      <rPr>
        <sz val="12"/>
        <rFont val="新細明體"/>
        <family val="1"/>
        <charset val="136"/>
      </rPr>
      <t>家祺</t>
    </r>
  </si>
  <si>
    <r>
      <rPr>
        <sz val="12"/>
        <rFont val="新細明體"/>
        <family val="1"/>
        <charset val="136"/>
      </rPr>
      <t>威廉</t>
    </r>
  </si>
  <si>
    <r>
      <rPr>
        <sz val="12"/>
        <rFont val="新細明體"/>
        <family val="1"/>
        <charset val="136"/>
      </rPr>
      <t>科恩</t>
    </r>
  </si>
  <si>
    <r>
      <rPr>
        <sz val="12"/>
        <rFont val="新細明體"/>
        <family val="1"/>
        <charset val="136"/>
      </rPr>
      <t>劉惠敏</t>
    </r>
  </si>
  <si>
    <r>
      <rPr>
        <sz val="12"/>
        <rFont val="新細明體"/>
        <family val="1"/>
        <charset val="136"/>
      </rPr>
      <t>薗田勝</t>
    </r>
  </si>
  <si>
    <t>2017-10-24</t>
  </si>
  <si>
    <r>
      <t>103</t>
    </r>
    <r>
      <rPr>
        <sz val="10"/>
        <rFont val="細明體"/>
        <family val="3"/>
        <charset val="136"/>
      </rPr>
      <t>年第</t>
    </r>
    <r>
      <rPr>
        <sz val="10"/>
        <rFont val="Times New Roman"/>
        <family val="1"/>
      </rPr>
      <t>1</t>
    </r>
    <r>
      <rPr>
        <sz val="10"/>
        <rFont val="細明體"/>
        <family val="3"/>
        <charset val="136"/>
      </rPr>
      <t>次圖委會購買</t>
    </r>
    <phoneticPr fontId="1" type="noConversion"/>
  </si>
  <si>
    <t>WB310 T3558 2016</t>
    <phoneticPr fontId="1" type="noConversion"/>
  </si>
  <si>
    <t>Wittenberg, Elaine</t>
    <phoneticPr fontId="1" type="noConversion"/>
  </si>
  <si>
    <t>Textbook of palliative care communication</t>
    <phoneticPr fontId="1" type="noConversion"/>
  </si>
  <si>
    <t>D0015666</t>
    <phoneticPr fontId="1" type="noConversion"/>
  </si>
  <si>
    <t>2017-06-23</t>
    <phoneticPr fontId="1" type="noConversion"/>
  </si>
  <si>
    <t>WG166 E786 2017</t>
  </si>
  <si>
    <t>WE103 S562 2017</t>
  </si>
  <si>
    <t>WL390 B588 2016</t>
  </si>
  <si>
    <t>WT166 G369 2014</t>
  </si>
  <si>
    <t>Hillegass, Ellen A.,</t>
  </si>
  <si>
    <t>Shumway-Cook, Anne,</t>
  </si>
  <si>
    <t>Bierman, Judith C.,</t>
  </si>
  <si>
    <t xml:space="preserve">Kauffman, Timothy L </t>
  </si>
  <si>
    <t>D0015634</t>
  </si>
  <si>
    <t>D0015635</t>
  </si>
  <si>
    <t>D0015636</t>
  </si>
  <si>
    <t>D0015637</t>
  </si>
  <si>
    <r>
      <rPr>
        <sz val="12"/>
        <rFont val="新細明體"/>
        <family val="1"/>
        <charset val="136"/>
      </rPr>
      <t>復健科</t>
    </r>
    <r>
      <rPr>
        <sz val="12"/>
        <rFont val="Times New Roman"/>
        <family val="1"/>
      </rPr>
      <t>-</t>
    </r>
    <r>
      <rPr>
        <sz val="12"/>
        <rFont val="新細明體"/>
        <family val="1"/>
        <charset val="136"/>
      </rPr>
      <t>物理治療</t>
    </r>
  </si>
  <si>
    <t>Draelos, Zoe Kececioglu,</t>
  </si>
  <si>
    <t>Kim, Hee-Jin</t>
  </si>
  <si>
    <t>Lumley, J. S. P.</t>
  </si>
  <si>
    <t>D0015668</t>
  </si>
  <si>
    <t>D0015669</t>
  </si>
  <si>
    <t>D0015670</t>
  </si>
  <si>
    <t>QV60 C8346 2016</t>
  </si>
  <si>
    <t>WE705 K492 2016</t>
  </si>
  <si>
    <t>WO141 B152 2016</t>
  </si>
  <si>
    <r>
      <rPr>
        <sz val="12"/>
        <rFont val="新細明體"/>
        <family val="1"/>
        <charset val="136"/>
      </rPr>
      <t>皮膚科</t>
    </r>
  </si>
  <si>
    <r>
      <rPr>
        <sz val="12"/>
        <rFont val="新細明體"/>
        <family val="1"/>
        <charset val="136"/>
      </rPr>
      <t>實用美容皮膚填充物治療圖譜</t>
    </r>
    <r>
      <rPr>
        <sz val="12"/>
        <rFont val="Times New Roman"/>
        <family val="1"/>
      </rPr>
      <t xml:space="preserve"> </t>
    </r>
  </si>
  <si>
    <r>
      <rPr>
        <sz val="12"/>
        <rFont val="新細明體"/>
        <family val="1"/>
        <charset val="136"/>
      </rPr>
      <t>史瑪爾</t>
    </r>
  </si>
  <si>
    <t xml:space="preserve">Cosmetic dermatology : products and procedures </t>
    <phoneticPr fontId="1" type="noConversion"/>
  </si>
  <si>
    <t xml:space="preserve">Clinical anatomy of the face for filler and botulinum toxin injection </t>
    <phoneticPr fontId="1" type="noConversion"/>
  </si>
  <si>
    <t xml:space="preserve">Hamilton Baileys demonstrations of physical signs in clinical surgery </t>
    <phoneticPr fontId="1" type="noConversion"/>
  </si>
  <si>
    <t>D0015674</t>
  </si>
  <si>
    <t xml:space="preserve">Miller, Mark D </t>
  </si>
  <si>
    <t>QT261 O617 2016</t>
  </si>
  <si>
    <t>D0015675</t>
  </si>
  <si>
    <t>Hoppenfeld, Stanley,</t>
  </si>
  <si>
    <t>WE168 H798 2017</t>
  </si>
  <si>
    <t>D0015676</t>
  </si>
  <si>
    <t>Wiesel, Sam W.,</t>
  </si>
  <si>
    <t>WE168 O617 2016 V.1</t>
  </si>
  <si>
    <t>D0015677</t>
  </si>
  <si>
    <t>WE168 O617 2016 V.2</t>
  </si>
  <si>
    <t>D0015678</t>
  </si>
  <si>
    <t>WE168 O617 2016 V.3</t>
  </si>
  <si>
    <t>D0015679</t>
  </si>
  <si>
    <t>WE168 O617 2016 V.4</t>
  </si>
  <si>
    <r>
      <t>106</t>
    </r>
    <r>
      <rPr>
        <sz val="10"/>
        <rFont val="細明體"/>
        <family val="3"/>
        <charset val="136"/>
      </rPr>
      <t>年第</t>
    </r>
    <r>
      <rPr>
        <sz val="10"/>
        <rFont val="Times New Roman"/>
        <family val="1"/>
      </rPr>
      <t>1次圖委會購買</t>
    </r>
    <r>
      <rPr>
        <sz val="10"/>
        <rFont val="細明體"/>
        <family val="3"/>
        <charset val="136"/>
      </rPr>
      <t/>
    </r>
  </si>
  <si>
    <t xml:space="preserve">Operative techniques in sports medicine surgery </t>
    <phoneticPr fontId="1" type="noConversion"/>
  </si>
  <si>
    <t xml:space="preserve">Surgical exposures in orthopaedics : the anatomic approach </t>
    <phoneticPr fontId="1" type="noConversion"/>
  </si>
  <si>
    <t xml:space="preserve">Operative techniques in orthopaedic surgery </t>
    <phoneticPr fontId="1" type="noConversion"/>
  </si>
  <si>
    <t>D0015715</t>
  </si>
  <si>
    <t>Owen, Judith A.</t>
  </si>
  <si>
    <t>QW504 O974 2013</t>
  </si>
  <si>
    <t>D0015716</t>
  </si>
  <si>
    <t>Chapel, Helen,</t>
  </si>
  <si>
    <t>QW540 C462 2014</t>
  </si>
  <si>
    <t>D0015717</t>
  </si>
  <si>
    <t>Murphy, Kenneth</t>
  </si>
  <si>
    <t>QW504 M9786 2017</t>
  </si>
  <si>
    <t>D0015718</t>
  </si>
  <si>
    <t>Wang, Tyng-Guey,</t>
  </si>
  <si>
    <t>WE141 M987 2014</t>
  </si>
  <si>
    <t>D0015662</t>
  </si>
  <si>
    <t>WR140 T3557 2014</t>
  </si>
  <si>
    <t>D0015663</t>
  </si>
  <si>
    <t>WQ240 O148 2016</t>
  </si>
  <si>
    <t>D0015664</t>
  </si>
  <si>
    <t>WP17 C737 2016</t>
  </si>
  <si>
    <t>D0015665</t>
  </si>
  <si>
    <t>WQ248 T355 2016</t>
  </si>
  <si>
    <t>D0015714</t>
  </si>
  <si>
    <t>Te Lindes operative gynecology.</t>
  </si>
  <si>
    <t>WP660 T2721 2015</t>
  </si>
  <si>
    <t>V0000828</t>
  </si>
  <si>
    <t>DVD WP17 C737 2016 V.1</t>
  </si>
  <si>
    <t>V0000829</t>
  </si>
  <si>
    <t>DVD WP17 C737 2016 V.2</t>
  </si>
  <si>
    <t>Text atlas of obstetric dermatology</t>
  </si>
  <si>
    <t>Obstetrics and gynaecology: an evidence-based text for MRCOG</t>
  </si>
  <si>
    <t>Textbook of diabetes and pregnancy</t>
  </si>
  <si>
    <t>Comprehensive video atlas of laparoscopic surgery in infertility and gynecology</t>
  </si>
  <si>
    <t>D0015625</t>
  </si>
  <si>
    <t>415.597 8537 2013</t>
  </si>
  <si>
    <t>D0015626</t>
  </si>
  <si>
    <t>398.4 8324 2013</t>
  </si>
  <si>
    <t>D0015627</t>
  </si>
  <si>
    <t>415.4682 8466 2014</t>
  </si>
  <si>
    <t>D0015628</t>
  </si>
  <si>
    <t>415.4 8334 2016</t>
  </si>
  <si>
    <t>D0015629</t>
  </si>
  <si>
    <t>415.4 8434 2004</t>
  </si>
  <si>
    <t>D0015630</t>
  </si>
  <si>
    <t xml:space="preserve">Corning, Helen Schaar </t>
  </si>
  <si>
    <t>415.4 8696:2 2014</t>
  </si>
  <si>
    <t>D0015631</t>
  </si>
  <si>
    <t>415 8855 2015</t>
  </si>
  <si>
    <t>D0015633</t>
  </si>
  <si>
    <t>415.4 8647 2012</t>
  </si>
  <si>
    <r>
      <rPr>
        <sz val="12"/>
        <rFont val="新細明體"/>
        <family val="1"/>
        <charset val="136"/>
      </rPr>
      <t>崔普勒</t>
    </r>
  </si>
  <si>
    <r>
      <rPr>
        <sz val="12"/>
        <rFont val="新細明體"/>
        <family val="1"/>
        <charset val="136"/>
      </rPr>
      <t>呼吸治療組</t>
    </r>
    <phoneticPr fontId="1" type="noConversion"/>
  </si>
  <si>
    <r>
      <rPr>
        <sz val="12"/>
        <rFont val="新細明體"/>
        <family val="1"/>
        <charset val="136"/>
      </rPr>
      <t>呼吸器波形快速判讀</t>
    </r>
    <r>
      <rPr>
        <sz val="12"/>
        <rFont val="Times New Roman"/>
        <family val="1"/>
      </rPr>
      <t xml:space="preserve"> </t>
    </r>
  </si>
  <si>
    <r>
      <rPr>
        <sz val="12"/>
        <rFont val="新細明體"/>
        <family val="1"/>
        <charset val="136"/>
      </rPr>
      <t>渥夫</t>
    </r>
  </si>
  <si>
    <r>
      <rPr>
        <sz val="12"/>
        <rFont val="新細明體"/>
        <family val="1"/>
        <charset val="136"/>
      </rPr>
      <t>哈普林</t>
    </r>
  </si>
  <si>
    <r>
      <rPr>
        <sz val="12"/>
        <rFont val="新細明體"/>
        <family val="1"/>
        <charset val="136"/>
      </rPr>
      <t>賴</t>
    </r>
    <r>
      <rPr>
        <sz val="12"/>
        <rFont val="Times New Roman"/>
        <family val="1"/>
      </rPr>
      <t>,</t>
    </r>
    <r>
      <rPr>
        <sz val="12"/>
        <rFont val="新細明體"/>
        <family val="1"/>
        <charset val="136"/>
      </rPr>
      <t>義隆</t>
    </r>
    <r>
      <rPr>
        <sz val="12"/>
        <rFont val="Times New Roman"/>
        <family val="1"/>
      </rPr>
      <t xml:space="preserve"> </t>
    </r>
  </si>
  <si>
    <r>
      <rPr>
        <sz val="12"/>
        <rFont val="新細明體"/>
        <family val="1"/>
        <charset val="136"/>
      </rPr>
      <t>臺北榮民總醫院肺癌治療團隊</t>
    </r>
    <r>
      <rPr>
        <sz val="12"/>
        <rFont val="Times New Roman"/>
        <family val="1"/>
      </rPr>
      <t xml:space="preserve"> </t>
    </r>
  </si>
  <si>
    <r>
      <rPr>
        <sz val="12"/>
        <rFont val="新細明體"/>
        <family val="1"/>
        <charset val="136"/>
      </rPr>
      <t>汪性寧</t>
    </r>
    <r>
      <rPr>
        <sz val="12"/>
        <rFont val="Times New Roman"/>
        <family val="1"/>
      </rPr>
      <t xml:space="preserve"> </t>
    </r>
  </si>
  <si>
    <r>
      <rPr>
        <sz val="12"/>
        <rFont val="新細明體"/>
        <family val="1"/>
        <charset val="136"/>
      </rPr>
      <t>郭壽雄</t>
    </r>
  </si>
  <si>
    <r>
      <rPr>
        <sz val="12"/>
        <rFont val="新細明體"/>
        <family val="1"/>
        <charset val="136"/>
      </rPr>
      <t>史特勞斯</t>
    </r>
  </si>
  <si>
    <r>
      <rPr>
        <sz val="12"/>
        <rFont val="新細明體"/>
        <family val="1"/>
        <charset val="136"/>
      </rPr>
      <t>佐藤</t>
    </r>
    <r>
      <rPr>
        <sz val="12"/>
        <rFont val="Times New Roman"/>
        <family val="1"/>
      </rPr>
      <t>,</t>
    </r>
    <r>
      <rPr>
        <sz val="12"/>
        <rFont val="新細明體"/>
        <family val="1"/>
        <charset val="136"/>
      </rPr>
      <t>千史</t>
    </r>
    <r>
      <rPr>
        <sz val="12"/>
        <rFont val="Times New Roman"/>
        <family val="1"/>
      </rPr>
      <t xml:space="preserve"> </t>
    </r>
  </si>
  <si>
    <t>液體、電解質與酸鹼生理學 : 以問題為導向之方法</t>
  </si>
  <si>
    <t>呼吸生理學</t>
  </si>
  <si>
    <t>圖解肺癌診治照護全書</t>
  </si>
  <si>
    <t>居家呼吸照護手冊 : 呼吸治療師、居家照顧服務員及相關醫療人員最佳照護指引</t>
  </si>
  <si>
    <t xml:space="preserve">胸腔內科自我診斷 </t>
  </si>
  <si>
    <t>Mosbys呼吸照護速覽手冊</t>
  </si>
  <si>
    <t>實證醫學 : 臨床實務與教學指引 : 第四版</t>
  </si>
  <si>
    <r>
      <rPr>
        <sz val="12"/>
        <rFont val="新細明體"/>
        <family val="1"/>
        <charset val="136"/>
      </rPr>
      <t>您一定要了解的重大疾病</t>
    </r>
    <r>
      <rPr>
        <sz val="12"/>
        <rFont val="Times New Roman"/>
        <family val="1"/>
      </rPr>
      <t xml:space="preserve">: </t>
    </r>
    <r>
      <rPr>
        <sz val="12"/>
        <rFont val="新細明體"/>
        <family val="1"/>
        <charset val="136"/>
      </rPr>
      <t>呼吸器官</t>
    </r>
    <r>
      <rPr>
        <sz val="12"/>
        <rFont val="Times New Roman"/>
        <family val="1"/>
      </rPr>
      <t>&amp;</t>
    </r>
    <r>
      <rPr>
        <sz val="12"/>
        <rFont val="新細明體"/>
        <family val="1"/>
        <charset val="136"/>
      </rPr>
      <t>循環系統病症</t>
    </r>
    <phoneticPr fontId="1" type="noConversion"/>
  </si>
  <si>
    <r>
      <rPr>
        <sz val="12"/>
        <rFont val="新細明體"/>
        <family val="1"/>
        <charset val="136"/>
      </rPr>
      <t>一般外科</t>
    </r>
  </si>
  <si>
    <t>D0015672</t>
  </si>
  <si>
    <t>D0015673</t>
  </si>
  <si>
    <t>WI900 O617 2015</t>
  </si>
  <si>
    <t>WI700 O617 2015</t>
  </si>
  <si>
    <t>Operative techniques in foregut surgery</t>
    <phoneticPr fontId="1" type="noConversion"/>
  </si>
  <si>
    <t>Operative techniques in hepato-pancreato-biliary surgery</t>
    <phoneticPr fontId="1" type="noConversion"/>
  </si>
  <si>
    <t>D0015638</t>
  </si>
  <si>
    <t>D0015639</t>
  </si>
  <si>
    <t>529.63 8668 2015</t>
  </si>
  <si>
    <t>415.9894 8472 2016</t>
  </si>
  <si>
    <r>
      <rPr>
        <sz val="12"/>
        <rFont val="新細明體"/>
        <family val="1"/>
        <charset val="136"/>
      </rPr>
      <t>楊淑蘭</t>
    </r>
  </si>
  <si>
    <r>
      <rPr>
        <sz val="12"/>
        <rFont val="新細明體"/>
        <family val="1"/>
        <charset val="136"/>
      </rPr>
      <t>市川宏伸</t>
    </r>
  </si>
  <si>
    <t>Essentials of cardiopulmonary physical therapy</t>
  </si>
  <si>
    <t>Neuro-developmental treatment : a guide to NDT clinical practice</t>
  </si>
  <si>
    <t>A comprehensive guide to geriatric rehabilitation</t>
  </si>
  <si>
    <t xml:space="preserve">溝通與溝通障礙 :  理論與實務 </t>
  </si>
  <si>
    <t xml:space="preserve">有效提升孩子專注力 :  圖解注意力不集中 </t>
  </si>
  <si>
    <t>D0015650</t>
  </si>
  <si>
    <t xml:space="preserve">Koenig, Kristi L </t>
  </si>
  <si>
    <t>WA295 K78 2016</t>
  </si>
  <si>
    <t>D0015651</t>
  </si>
  <si>
    <t>Shah, Kaushal,</t>
  </si>
  <si>
    <t>WB39 E785 2015</t>
  </si>
  <si>
    <t>D0015652</t>
  </si>
  <si>
    <t>Antonsen, Erik,</t>
  </si>
  <si>
    <t>WB39 E534 2015</t>
  </si>
  <si>
    <t>D0015653</t>
  </si>
  <si>
    <t>Arbo, John E.,</t>
  </si>
  <si>
    <t>WX218 D294 2015</t>
  </si>
  <si>
    <t>2014-10-26</t>
  </si>
  <si>
    <t>D0015010</t>
    <phoneticPr fontId="1" type="noConversion"/>
  </si>
  <si>
    <t xml:space="preserve">Bhat, Pavan </t>
  </si>
  <si>
    <t>WB39 W3191 2016</t>
    <phoneticPr fontId="1" type="noConversion"/>
  </si>
  <si>
    <t xml:space="preserve">The Washington manual of medical therapeutics </t>
    <phoneticPr fontId="1" type="noConversion"/>
  </si>
  <si>
    <t>The Washington manual of medical therapeutics</t>
    <phoneticPr fontId="1" type="noConversion"/>
  </si>
  <si>
    <t>D0015735</t>
  </si>
  <si>
    <t>Jaber, Wael A.,</t>
  </si>
  <si>
    <t>D0015736</t>
  </si>
  <si>
    <t>Piciu, Doina.</t>
  </si>
  <si>
    <t>D0015737</t>
  </si>
  <si>
    <t>Kim, Chun K.,</t>
  </si>
  <si>
    <t>WN 206 S7418 2017</t>
    <phoneticPr fontId="1" type="noConversion"/>
  </si>
  <si>
    <t>WN203 P593 2017</t>
    <phoneticPr fontId="1" type="noConversion"/>
  </si>
  <si>
    <t>WG18.2 N9641 2018</t>
    <phoneticPr fontId="1" type="noConversion"/>
  </si>
  <si>
    <t xml:space="preserve">Nuclear endocrinology </t>
    <phoneticPr fontId="1" type="noConversion"/>
  </si>
  <si>
    <t xml:space="preserve">SPECT and SPECT/CT : a clinical guide </t>
    <phoneticPr fontId="1" type="noConversion"/>
  </si>
  <si>
    <t xml:space="preserve">Nuclear cardiology review : a self-assessment tool </t>
    <phoneticPr fontId="1" type="noConversion"/>
  </si>
  <si>
    <t>D0015658</t>
  </si>
  <si>
    <t>D0015659</t>
  </si>
  <si>
    <t>Scheld, W. Michael,</t>
  </si>
  <si>
    <t>D0015667</t>
  </si>
  <si>
    <t xml:space="preserve">Brazis, Paul W </t>
  </si>
  <si>
    <t xml:space="preserve">Imaging in neurology </t>
    <phoneticPr fontId="1" type="noConversion"/>
  </si>
  <si>
    <t xml:space="preserve">Infections of the central nervous system </t>
    <phoneticPr fontId="1" type="noConversion"/>
  </si>
  <si>
    <t xml:space="preserve">Localization in clinical neurology </t>
    <phoneticPr fontId="1" type="noConversion"/>
  </si>
  <si>
    <t>WL301 I431 2014</t>
    <phoneticPr fontId="1" type="noConversion"/>
  </si>
  <si>
    <t>WL17 I318 2016</t>
    <phoneticPr fontId="1" type="noConversion"/>
  </si>
  <si>
    <t>WL141 B8279 2017</t>
    <phoneticPr fontId="1" type="noConversion"/>
  </si>
  <si>
    <t>D0015738</t>
  </si>
  <si>
    <t>Van Holsbeeck, Marnix T.,</t>
  </si>
  <si>
    <t>D0015739</t>
  </si>
  <si>
    <t>Waldman, Steven D.,</t>
  </si>
  <si>
    <t>D0015740</t>
  </si>
  <si>
    <t>Rhee, John M.,</t>
  </si>
  <si>
    <t>D0015741</t>
  </si>
  <si>
    <t>Disorders of the shoulder : diagnosis &amp; management.</t>
  </si>
  <si>
    <t>Iannotti, Joseph P.,</t>
  </si>
  <si>
    <t>D0015742</t>
  </si>
  <si>
    <t>D0015743</t>
  </si>
  <si>
    <t xml:space="preserve">Musculoskeletal ultrasound </t>
    <phoneticPr fontId="1" type="noConversion"/>
  </si>
  <si>
    <t xml:space="preserve">Waldmans atlas of diagnostic ultrasound of painful foot and ankle conditions </t>
    <phoneticPr fontId="1" type="noConversion"/>
  </si>
  <si>
    <t xml:space="preserve">Operative techniques in spine surgery </t>
    <phoneticPr fontId="1" type="noConversion"/>
  </si>
  <si>
    <t>WE141 V256 2016</t>
  </si>
  <si>
    <t>WE880 W164 2016</t>
  </si>
  <si>
    <t>WE725 O617 2016</t>
  </si>
  <si>
    <t>WE810 D612 2014 V.1</t>
  </si>
  <si>
    <t>WE810 D612 2014 V.2</t>
  </si>
  <si>
    <t>WE810 D612 2014 V.3</t>
  </si>
  <si>
    <t>D0015744</t>
  </si>
  <si>
    <t>D0015745</t>
  </si>
  <si>
    <t>D0015746</t>
  </si>
  <si>
    <t>D0015747</t>
  </si>
  <si>
    <t>D0015782</t>
  </si>
  <si>
    <t>D0015783</t>
  </si>
  <si>
    <t>D0015784</t>
  </si>
  <si>
    <t>D0015785</t>
  </si>
  <si>
    <t>D0015786</t>
  </si>
  <si>
    <t>D0015787</t>
  </si>
  <si>
    <t>D0015788</t>
  </si>
  <si>
    <t>D0015789</t>
  </si>
  <si>
    <t>D0015790</t>
  </si>
  <si>
    <t>D0015791</t>
  </si>
  <si>
    <t>D0015792</t>
  </si>
  <si>
    <t>D0015793</t>
  </si>
  <si>
    <t>D0015794</t>
  </si>
  <si>
    <t>D0015795</t>
  </si>
  <si>
    <t>D0015796</t>
  </si>
  <si>
    <t>D0015797</t>
  </si>
  <si>
    <t>D0015798</t>
  </si>
  <si>
    <t>D0015799</t>
  </si>
  <si>
    <t>D0015800</t>
  </si>
  <si>
    <t>411.3 8467 2015</t>
  </si>
  <si>
    <t>411.3 8835:3 2017</t>
  </si>
  <si>
    <t>411.3 8759 2015</t>
  </si>
  <si>
    <t>417.8 8547 2016</t>
  </si>
  <si>
    <t>417.7 8663 2016</t>
  </si>
  <si>
    <t>415.135 853 2015</t>
  </si>
  <si>
    <t>411.3 8775 2017</t>
  </si>
  <si>
    <t>411.3 853 2016</t>
  </si>
  <si>
    <t>411.3 8966:2 2015</t>
  </si>
  <si>
    <t>415.527 8756 2017</t>
  </si>
  <si>
    <t>415.51 8556 2016</t>
  </si>
  <si>
    <t>417.8 8779 2015</t>
  </si>
  <si>
    <t>413.37 8466 2017</t>
  </si>
  <si>
    <t>416.2352 8663 2017</t>
  </si>
  <si>
    <t>415.569 8765 2015</t>
  </si>
  <si>
    <t>417.8 8373 2015</t>
  </si>
  <si>
    <t>411.3 8885 2016</t>
  </si>
  <si>
    <t>417.8 8654 2016</t>
  </si>
  <si>
    <t>413 8254 2017</t>
  </si>
  <si>
    <t>411.94 8348 2015</t>
  </si>
  <si>
    <t>411.3 8645 2015</t>
  </si>
  <si>
    <t>411.3 8496 2016</t>
  </si>
  <si>
    <r>
      <rPr>
        <sz val="12"/>
        <rFont val="新細明體"/>
        <family val="1"/>
        <charset val="136"/>
      </rPr>
      <t>李昆霙</t>
    </r>
    <r>
      <rPr>
        <sz val="12"/>
        <rFont val="Times New Roman"/>
        <family val="1"/>
      </rPr>
      <t xml:space="preserve"> </t>
    </r>
  </si>
  <si>
    <r>
      <rPr>
        <sz val="12"/>
        <rFont val="新細明體"/>
        <family val="1"/>
        <charset val="136"/>
      </rPr>
      <t>葉松鈴</t>
    </r>
    <r>
      <rPr>
        <sz val="12"/>
        <rFont val="Times New Roman"/>
        <family val="1"/>
      </rPr>
      <t xml:space="preserve"> </t>
    </r>
  </si>
  <si>
    <r>
      <rPr>
        <sz val="12"/>
        <rFont val="新細明體"/>
        <family val="1"/>
        <charset val="136"/>
      </rPr>
      <t>陳明造</t>
    </r>
  </si>
  <si>
    <r>
      <rPr>
        <sz val="12"/>
        <rFont val="新細明體"/>
        <family val="1"/>
        <charset val="136"/>
      </rPr>
      <t>約翰遜</t>
    </r>
  </si>
  <si>
    <r>
      <rPr>
        <sz val="12"/>
        <rFont val="新細明體"/>
        <family val="1"/>
        <charset val="136"/>
      </rPr>
      <t>簡家安</t>
    </r>
    <r>
      <rPr>
        <sz val="12"/>
        <rFont val="Times New Roman"/>
        <family val="1"/>
      </rPr>
      <t xml:space="preserve"> </t>
    </r>
  </si>
  <si>
    <r>
      <rPr>
        <sz val="12"/>
        <rFont val="新細明體"/>
        <family val="1"/>
        <charset val="136"/>
      </rPr>
      <t>蓋諾</t>
    </r>
  </si>
  <si>
    <r>
      <rPr>
        <sz val="12"/>
        <rFont val="新細明體"/>
        <family val="1"/>
        <charset val="136"/>
      </rPr>
      <t>川島由起子</t>
    </r>
    <r>
      <rPr>
        <sz val="12"/>
        <rFont val="Times New Roman"/>
        <family val="1"/>
      </rPr>
      <t xml:space="preserve"> </t>
    </r>
  </si>
  <si>
    <r>
      <rPr>
        <sz val="12"/>
        <rFont val="新細明體"/>
        <family val="1"/>
        <charset val="136"/>
      </rPr>
      <t>健康養生堂編委會</t>
    </r>
  </si>
  <si>
    <r>
      <rPr>
        <sz val="12"/>
        <rFont val="新細明體"/>
        <family val="1"/>
        <charset val="136"/>
      </rPr>
      <t>林明燦</t>
    </r>
  </si>
  <si>
    <r>
      <rPr>
        <sz val="12"/>
        <rFont val="新細明體"/>
        <family val="1"/>
        <charset val="136"/>
      </rPr>
      <t>徐于淑</t>
    </r>
  </si>
  <si>
    <r>
      <rPr>
        <sz val="12"/>
        <rFont val="新細明體"/>
        <family val="1"/>
        <charset val="136"/>
      </rPr>
      <t>井藤</t>
    </r>
    <r>
      <rPr>
        <sz val="12"/>
        <rFont val="Times New Roman"/>
        <family val="1"/>
      </rPr>
      <t>,</t>
    </r>
    <r>
      <rPr>
        <sz val="12"/>
        <rFont val="新細明體"/>
        <family val="1"/>
        <charset val="136"/>
      </rPr>
      <t>英喜</t>
    </r>
    <r>
      <rPr>
        <sz val="12"/>
        <rFont val="Times New Roman"/>
        <family val="1"/>
      </rPr>
      <t xml:space="preserve"> </t>
    </r>
  </si>
  <si>
    <r>
      <rPr>
        <sz val="12"/>
        <rFont val="新細明體"/>
        <family val="1"/>
        <charset val="136"/>
      </rPr>
      <t>陳駿逸</t>
    </r>
  </si>
  <si>
    <r>
      <rPr>
        <sz val="12"/>
        <rFont val="新細明體"/>
        <family val="1"/>
        <charset val="136"/>
      </rPr>
      <t>許中華</t>
    </r>
    <r>
      <rPr>
        <sz val="12"/>
        <rFont val="Times New Roman"/>
        <family val="1"/>
      </rPr>
      <t xml:space="preserve"> </t>
    </r>
  </si>
  <si>
    <r>
      <rPr>
        <sz val="12"/>
        <rFont val="新細明體"/>
        <family val="1"/>
        <charset val="136"/>
      </rPr>
      <t>和信治癌中心醫院乳癌多專科治療團隊</t>
    </r>
  </si>
  <si>
    <r>
      <rPr>
        <sz val="12"/>
        <rFont val="新細明體"/>
        <family val="1"/>
        <charset val="136"/>
      </rPr>
      <t>劉永昌</t>
    </r>
    <r>
      <rPr>
        <sz val="12"/>
        <rFont val="Times New Roman"/>
        <family val="1"/>
      </rPr>
      <t xml:space="preserve"> </t>
    </r>
  </si>
  <si>
    <r>
      <rPr>
        <sz val="12"/>
        <rFont val="新細明體"/>
        <family val="1"/>
        <charset val="136"/>
      </rPr>
      <t>黃衍強</t>
    </r>
    <r>
      <rPr>
        <sz val="12"/>
        <rFont val="Times New Roman"/>
        <family val="1"/>
      </rPr>
      <t xml:space="preserve"> </t>
    </r>
  </si>
  <si>
    <r>
      <rPr>
        <sz val="12"/>
        <rFont val="新細明體"/>
        <family val="1"/>
        <charset val="136"/>
      </rPr>
      <t>吳映蓉</t>
    </r>
    <r>
      <rPr>
        <sz val="12"/>
        <rFont val="Times New Roman"/>
        <family val="1"/>
      </rPr>
      <t xml:space="preserve"> </t>
    </r>
  </si>
  <si>
    <r>
      <rPr>
        <sz val="12"/>
        <rFont val="新細明體"/>
        <family val="1"/>
        <charset val="136"/>
      </rPr>
      <t>生田哲</t>
    </r>
  </si>
  <si>
    <r>
      <rPr>
        <sz val="12"/>
        <rFont val="新細明體"/>
        <family val="1"/>
        <charset val="136"/>
      </rPr>
      <t>懶兔子</t>
    </r>
  </si>
  <si>
    <r>
      <rPr>
        <sz val="12"/>
        <rFont val="新細明體"/>
        <family val="1"/>
        <charset val="136"/>
      </rPr>
      <t>黃苡菱</t>
    </r>
    <r>
      <rPr>
        <sz val="12"/>
        <rFont val="Times New Roman"/>
        <family val="1"/>
      </rPr>
      <t xml:space="preserve"> </t>
    </r>
  </si>
  <si>
    <r>
      <rPr>
        <sz val="12"/>
        <rFont val="新細明體"/>
        <family val="1"/>
        <charset val="136"/>
      </rPr>
      <t>康景軒</t>
    </r>
  </si>
  <si>
    <r>
      <rPr>
        <sz val="12"/>
        <rFont val="新細明體"/>
        <family val="1"/>
        <charset val="136"/>
      </rPr>
      <t>王進崑</t>
    </r>
    <r>
      <rPr>
        <sz val="12"/>
        <rFont val="Times New Roman"/>
        <family val="1"/>
      </rPr>
      <t xml:space="preserve"> </t>
    </r>
  </si>
  <si>
    <t xml:space="preserve">吃這些食物癌細胞會消失 </t>
  </si>
  <si>
    <t>大學「營養」學分 : 遇見16堂不一樣的通識課 = A bird coursethat you can sing your way throught it ? : not these 16 courses in college general education</t>
  </si>
  <si>
    <t xml:space="preserve">營養學(II) :  吃出健康與愉悅的情緒 </t>
  </si>
  <si>
    <t>別再吃進癌症 : 拒絕假食物,遠離經皮毒,打造不罹癌的好體質</t>
  </si>
  <si>
    <t>營養聖戰40年 : 臺灣營養學會四十週年紀念專書 = Nutrition revolution</t>
  </si>
  <si>
    <t>世界第一簡單營養學</t>
  </si>
  <si>
    <t>臨床營養學 : 理論與實務 = Clinical nutrition in practice</t>
  </si>
  <si>
    <t>營養學 = Nutrition</t>
  </si>
  <si>
    <t xml:space="preserve">老年生理、營養與老人食品 </t>
  </si>
  <si>
    <t xml:space="preserve">癌症探祕 :  揭開最深沉的醫學謎團 </t>
  </si>
  <si>
    <t xml:space="preserve">中老年慢性病癌症防治寶典 :  癌症.慢性病預防治療寶鑑 </t>
  </si>
  <si>
    <t xml:space="preserve">標靶營養 :  對症吃食物, 一口一口修復癌症、心臟病、糖尿病等缺陷基因 </t>
  </si>
  <si>
    <t xml:space="preserve">看得見的營養學 </t>
  </si>
  <si>
    <t>生命期營養</t>
  </si>
  <si>
    <t xml:space="preserve">100種水果營養圖典 </t>
  </si>
  <si>
    <t>胃癌術後營養照護全書 :  快速復原三元素-營養促進.微創手術.身心平衡</t>
  </si>
  <si>
    <t xml:space="preserve">吃出軟食力 :  好入口 好吸收 活力健康飲食72變 </t>
  </si>
  <si>
    <t>解決咀嚼與吞嚥困難の特選食譜</t>
  </si>
  <si>
    <t>擊退癌疲憊 : 醫師該告訴你的癌後養生術</t>
  </si>
  <si>
    <t>寬心癌友 : 不讓復發找上你 : 中醫調理 癌友寬心</t>
  </si>
  <si>
    <t xml:space="preserve">一本讀通乳癌 </t>
  </si>
  <si>
    <t>小心!別讓腸癌找上妳 : 顧好腸胃,遠離大腸癌 = Do not let colorectal cancer get you</t>
  </si>
  <si>
    <t>戰勝癌症完全手冊 : 您一定要知道抗癌的秘密</t>
  </si>
  <si>
    <t>營養師的餐桌風景 : 吳映蓉博士的30道舒適餐食與營養生活學</t>
  </si>
  <si>
    <t xml:space="preserve">抗癌治癒力 :  日本藥學專家的最新科學&amp;營養觀點教您清除癌細胞,遠離癌症! </t>
  </si>
  <si>
    <t>說醫不二</t>
  </si>
  <si>
    <t>營養師特調!50道燜燒罐瘦身餐</t>
  </si>
  <si>
    <t xml:space="preserve">哈佛醫師教你吃對營養保健康 </t>
  </si>
  <si>
    <t>這樣吃,體能回到20歲 : 營養學博士王進崑的運動營養學與回春食譜</t>
  </si>
  <si>
    <t>2017-09-28</t>
    <phoneticPr fontId="1" type="noConversion"/>
  </si>
  <si>
    <t>D0015734</t>
    <phoneticPr fontId="1" type="noConversion"/>
  </si>
  <si>
    <t>WP17 G3527 2015</t>
    <phoneticPr fontId="1" type="noConversion"/>
  </si>
  <si>
    <t>Georgian-Smith, Dianne,</t>
  </si>
  <si>
    <t xml:space="preserve">Breast imaging and pathologic correlations : a pattern-based approach </t>
    <phoneticPr fontId="1" type="noConversion"/>
  </si>
  <si>
    <t>D0007244</t>
  </si>
  <si>
    <t>416.3 8574 2010</t>
  </si>
  <si>
    <t>[edited by] Bryant, Ruth A.; Nix, Denise P.</t>
  </si>
  <si>
    <t>D0013787</t>
  </si>
  <si>
    <t>D0014005</t>
  </si>
  <si>
    <t>419.824 8757 2012</t>
  </si>
  <si>
    <t>D0014006</t>
  </si>
  <si>
    <t>419.824 8757 2012 C.2</t>
  </si>
  <si>
    <t>D0014007</t>
  </si>
  <si>
    <t>419.824 8757 2012 C.3</t>
  </si>
  <si>
    <t>D0014008</t>
  </si>
  <si>
    <t>419.6 8554 2011</t>
  </si>
  <si>
    <t>D0014009</t>
  </si>
  <si>
    <t>419.6 8554 2011 C.2</t>
  </si>
  <si>
    <t>D0014010</t>
  </si>
  <si>
    <t>419.6 8554 2011 C.3</t>
  </si>
  <si>
    <t>D0014011</t>
  </si>
  <si>
    <t>419.82 8666 2014</t>
  </si>
  <si>
    <t>D0014012</t>
  </si>
  <si>
    <t>419.82 8666 2014 C.2</t>
  </si>
  <si>
    <t>D0014349</t>
  </si>
  <si>
    <t>419.812 8666 2015</t>
  </si>
  <si>
    <t>419.812 8666 2015 C.2</t>
  </si>
  <si>
    <t>D0014697</t>
  </si>
  <si>
    <t>419.6 8345-2 2008 C.4</t>
  </si>
  <si>
    <t>D0015035</t>
  </si>
  <si>
    <t>419.2 8449-2 2016</t>
  </si>
  <si>
    <t>D0015036</t>
  </si>
  <si>
    <t>419.2 8449-2 2016 C.2</t>
  </si>
  <si>
    <t>D0015037</t>
  </si>
  <si>
    <t>419.6 847-2 2015</t>
  </si>
  <si>
    <t>D0015038</t>
  </si>
  <si>
    <t>419.6 847-2 2015 C.2</t>
  </si>
  <si>
    <t>2017-06-19</t>
  </si>
  <si>
    <t>D0015039</t>
  </si>
  <si>
    <t>419.71 8566 2013</t>
  </si>
  <si>
    <t>D0015040</t>
  </si>
  <si>
    <t>419.71 8566 2013 C.2</t>
  </si>
  <si>
    <t>D0015041</t>
  </si>
  <si>
    <t>417.7 8747 2014</t>
  </si>
  <si>
    <t>D0015042</t>
  </si>
  <si>
    <t>417.7 8747 2014 C.2</t>
  </si>
  <si>
    <t>D0015043</t>
  </si>
  <si>
    <t>415.934 8563 2016</t>
  </si>
  <si>
    <t>D0015044</t>
  </si>
  <si>
    <t>415.934 8563 2016 C.2</t>
  </si>
  <si>
    <t>D0015045</t>
  </si>
  <si>
    <t>415.934 866 2016</t>
  </si>
  <si>
    <t>D0015046</t>
  </si>
  <si>
    <t>415.934 866 2016 C.2</t>
  </si>
  <si>
    <t>D0015047</t>
  </si>
  <si>
    <t>418.74 8455 2016</t>
  </si>
  <si>
    <t>D0015048</t>
  </si>
  <si>
    <t>418.74 8455 2016 C.2</t>
  </si>
  <si>
    <t>D0015053</t>
  </si>
  <si>
    <t>410.41 8742 2016</t>
  </si>
  <si>
    <t>D0015056</t>
  </si>
  <si>
    <t>410.41 8742 2016 C.4</t>
  </si>
  <si>
    <t>D0015062</t>
  </si>
  <si>
    <t>410.41 8742 2016 C.10</t>
  </si>
  <si>
    <t>D0015063</t>
  </si>
  <si>
    <t>410.41 8742 2016 C.11</t>
  </si>
  <si>
    <t>D0015072</t>
  </si>
  <si>
    <t>410.41 8742 2016 C.20</t>
  </si>
  <si>
    <t>D0015073</t>
  </si>
  <si>
    <t>410.41 8742 2016 C.21</t>
  </si>
  <si>
    <t>D0015076</t>
  </si>
  <si>
    <t>410.41 8742 2016 C.24</t>
  </si>
  <si>
    <t>D0015080</t>
  </si>
  <si>
    <t>410.41 8742 2016 C.28</t>
  </si>
  <si>
    <t>D0015084</t>
  </si>
  <si>
    <t>410.41 8742 2016 C.32</t>
  </si>
  <si>
    <t>D0015088</t>
  </si>
  <si>
    <t>419.82 8666 2016</t>
  </si>
  <si>
    <t>D0015089</t>
  </si>
  <si>
    <t>419.82 8666 2016 C.2</t>
  </si>
  <si>
    <t>D0015091</t>
  </si>
  <si>
    <t>419.82 8666 2016 C.4</t>
  </si>
  <si>
    <t>D0015115</t>
  </si>
  <si>
    <t>419.82 8666 2016 C.28</t>
  </si>
  <si>
    <t>D0015123</t>
  </si>
  <si>
    <t>D0015124</t>
  </si>
  <si>
    <t>419.812 8666 2015 C.3</t>
  </si>
  <si>
    <t>D0015125</t>
  </si>
  <si>
    <t>419.812 8666 2015 C.4</t>
  </si>
  <si>
    <t>D0015145</t>
  </si>
  <si>
    <t>419.812 8666 2015 C.24</t>
  </si>
  <si>
    <t>D0015157</t>
  </si>
  <si>
    <t>419.82 8463 2017 V.1</t>
  </si>
  <si>
    <t>D0015158</t>
  </si>
  <si>
    <t>419.82 8463 2017 V.1C.2</t>
  </si>
  <si>
    <t>D0015160</t>
  </si>
  <si>
    <t>419.82 8463 2017 V.1C.4</t>
  </si>
  <si>
    <t>D0015184</t>
  </si>
  <si>
    <t>419.82 8463 2017 V.1C.28</t>
  </si>
  <si>
    <t>D0015188</t>
  </si>
  <si>
    <t>419.82 8463 2017 V.1C.32</t>
  </si>
  <si>
    <t>D0015189</t>
  </si>
  <si>
    <t>419.82 8463 2017 V.1C.33</t>
  </si>
  <si>
    <t>D0015192</t>
  </si>
  <si>
    <t>419.82 8463 2017 V.2</t>
  </si>
  <si>
    <t>D0015193</t>
  </si>
  <si>
    <t>419.82 8463 2017 V.2C.2</t>
  </si>
  <si>
    <t>D0015195</t>
  </si>
  <si>
    <t>419.82 8463 2017 V.2C.4</t>
  </si>
  <si>
    <t>D0015219</t>
  </si>
  <si>
    <t>419.82 8463 2017 V.2C.28</t>
  </si>
  <si>
    <t>D0015223</t>
  </si>
  <si>
    <t>419.82 8463 2017 V.2C.32</t>
  </si>
  <si>
    <t>D0015224</t>
  </si>
  <si>
    <t>419.82 8463 2017 V.2C.33</t>
  </si>
  <si>
    <t>D0015227</t>
  </si>
  <si>
    <t>441.6 8345 2016</t>
  </si>
  <si>
    <t>D0015228</t>
  </si>
  <si>
    <t>441.6 8345 2016 C.2</t>
  </si>
  <si>
    <t>D0015229</t>
  </si>
  <si>
    <t>415.12 8635 2016</t>
  </si>
  <si>
    <t>D0015230</t>
  </si>
  <si>
    <t>415.12 8635 2016 C.2</t>
  </si>
  <si>
    <t>D0015232</t>
  </si>
  <si>
    <t>415.12 8635 2016 C.4</t>
  </si>
  <si>
    <t>D0015247</t>
  </si>
  <si>
    <t>415.12 8635 2016 C.20</t>
  </si>
  <si>
    <t>D0015256</t>
  </si>
  <si>
    <t>415.12 8635 2016 C.28</t>
  </si>
  <si>
    <t>D0015281</t>
  </si>
  <si>
    <t>415.95 8653 2016</t>
  </si>
  <si>
    <t>D0015282</t>
  </si>
  <si>
    <t>415.95 8653 2016 C.2</t>
  </si>
  <si>
    <t>D0015284</t>
  </si>
  <si>
    <t>805.188 877 2014</t>
  </si>
  <si>
    <t>D0015285</t>
  </si>
  <si>
    <t>805.188 877 2014 C.2</t>
  </si>
  <si>
    <t>D0015286</t>
  </si>
  <si>
    <t>805.188 877 2014 C.3</t>
  </si>
  <si>
    <t>D0015288</t>
  </si>
  <si>
    <t>805.188 8438 2014</t>
  </si>
  <si>
    <t>D0015289</t>
  </si>
  <si>
    <t>805.188 8438 2014 C.2</t>
  </si>
  <si>
    <t>D0015290</t>
  </si>
  <si>
    <t>805.188 8438 2014 C.3</t>
  </si>
  <si>
    <t>D0015301</t>
  </si>
  <si>
    <t>419.63 8756 2017</t>
  </si>
  <si>
    <t>D0015302</t>
  </si>
  <si>
    <t>419.63 8756 2017 C.2</t>
  </si>
  <si>
    <t>D0015304</t>
  </si>
  <si>
    <t>419.63 8756 2017 C.4</t>
  </si>
  <si>
    <t>D0015327</t>
  </si>
  <si>
    <t>419.63 8756 2017 C.27</t>
  </si>
  <si>
    <t>D0015328</t>
  </si>
  <si>
    <t>419.63 8756 2017 C.28</t>
  </si>
  <si>
    <t>D0015336</t>
  </si>
  <si>
    <t>410.4 8494 2016</t>
  </si>
  <si>
    <t>D0015337</t>
  </si>
  <si>
    <t>410.4 8494 2016 C.2</t>
  </si>
  <si>
    <t>D0015339</t>
  </si>
  <si>
    <t>410.4 8494 2016 C.4</t>
  </si>
  <si>
    <t>D0015342</t>
  </si>
  <si>
    <t>410.4 8494 2016 C.7</t>
  </si>
  <si>
    <t>D0015345</t>
  </si>
  <si>
    <t>410.4 8494 2016 C.10</t>
  </si>
  <si>
    <t>D0015346</t>
  </si>
  <si>
    <t>410.4 8494 2016 C.11</t>
  </si>
  <si>
    <t>D0015355</t>
  </si>
  <si>
    <t>410.4 8494 2016 C.20</t>
  </si>
  <si>
    <t>D0015356</t>
  </si>
  <si>
    <t>410.4 8494 2016 C.21</t>
  </si>
  <si>
    <t>D0015363</t>
  </si>
  <si>
    <t>410.4 8494 2016 C.28</t>
  </si>
  <si>
    <t>D0015372</t>
  </si>
  <si>
    <t>494.56 8645 2011 C.2</t>
  </si>
  <si>
    <t>D0015373</t>
  </si>
  <si>
    <t>494.56 8645 2011 C.3</t>
  </si>
  <si>
    <t>D0015375</t>
  </si>
  <si>
    <t>494.56 8645 2011 C.5</t>
  </si>
  <si>
    <t>D0015388</t>
  </si>
  <si>
    <t>494.56 8645 2011 C.18</t>
  </si>
  <si>
    <t>D0015397</t>
  </si>
  <si>
    <t>418.026 8773 2016</t>
  </si>
  <si>
    <t>D0015398</t>
  </si>
  <si>
    <t>418.026 8773 2016 C.2</t>
  </si>
  <si>
    <t>D0015400</t>
  </si>
  <si>
    <t>418.026 8773 2016 C.4</t>
  </si>
  <si>
    <t>D0015424</t>
  </si>
  <si>
    <t>418.026 8773 2016 C.28</t>
  </si>
  <si>
    <t>D0015433</t>
  </si>
  <si>
    <t>418.026 8773 2016 C.37</t>
  </si>
  <si>
    <t>D0015434</t>
  </si>
  <si>
    <t>419.82 8746 2016</t>
  </si>
  <si>
    <t>D0015435</t>
  </si>
  <si>
    <t>419.82 8746 2016 C.2</t>
  </si>
  <si>
    <t>D0015437</t>
  </si>
  <si>
    <t>419.82 8746 2016 C.4</t>
  </si>
  <si>
    <t>D0015449</t>
  </si>
  <si>
    <t>419.82 8746 2016 C.16</t>
  </si>
  <si>
    <t>D0015461</t>
  </si>
  <si>
    <t>419.82 8746 2016 C.28</t>
  </si>
  <si>
    <t>D0015469</t>
  </si>
  <si>
    <t>419.8 8775 2016</t>
  </si>
  <si>
    <t>D0015470</t>
  </si>
  <si>
    <t>419.8 8775 2016 C.2</t>
  </si>
  <si>
    <t>D0015472</t>
  </si>
  <si>
    <t>419.8 8775 2016 C.4</t>
  </si>
  <si>
    <t>D0015496</t>
  </si>
  <si>
    <t>419.8 8775 2016 C.28</t>
  </si>
  <si>
    <t>D0015504</t>
  </si>
  <si>
    <t>419.6 8584 2016</t>
  </si>
  <si>
    <t>D0015505</t>
  </si>
  <si>
    <t>419.6 8584 2016 C.2</t>
  </si>
  <si>
    <t>D0015507</t>
  </si>
  <si>
    <t>419.6 8584 2016 C.4</t>
  </si>
  <si>
    <t>D0015514</t>
  </si>
  <si>
    <t>419.6 8584 2016 C.11</t>
  </si>
  <si>
    <t>D0015524</t>
  </si>
  <si>
    <t>419.6 8584 2016 C.21</t>
  </si>
  <si>
    <t>D0015538</t>
  </si>
  <si>
    <t>419.7 8532 2013</t>
  </si>
  <si>
    <t>D0015539</t>
  </si>
  <si>
    <t>419.7 8532 2013 C.2</t>
  </si>
  <si>
    <t>D0015556</t>
  </si>
  <si>
    <t>415.3023 8963 2016</t>
  </si>
  <si>
    <t>D0015557</t>
  </si>
  <si>
    <t>415.3023 8963 2016 C.2</t>
  </si>
  <si>
    <t>D0015559</t>
  </si>
  <si>
    <t>415.3023 8963 2016 C.4</t>
  </si>
  <si>
    <t>D0015562</t>
  </si>
  <si>
    <t>415.3023 8963 2016 C.7</t>
  </si>
  <si>
    <t>D0015565</t>
  </si>
  <si>
    <t>415.3023 8963 2016 C.10</t>
  </si>
  <si>
    <t>D0015566</t>
  </si>
  <si>
    <t>415.3023 8963 2016 C.11</t>
  </si>
  <si>
    <t>D0015567</t>
  </si>
  <si>
    <t>415.3023 8963 2016 C.12</t>
  </si>
  <si>
    <t>D0015570</t>
  </si>
  <si>
    <t>415.3023 8963 2016 C.15</t>
  </si>
  <si>
    <t>D0015571</t>
  </si>
  <si>
    <t>415.3023 8963 2016 C.16</t>
  </si>
  <si>
    <t>D0015575</t>
  </si>
  <si>
    <t>415.3023 8963 2016 C.20</t>
  </si>
  <si>
    <t>D0015583</t>
  </si>
  <si>
    <t>415.3023 8963 2016 C.28</t>
  </si>
  <si>
    <t>D0015584</t>
  </si>
  <si>
    <t>415.3023 8963 2016 C.29</t>
  </si>
  <si>
    <t>D0015586</t>
  </si>
  <si>
    <t>415.3023 8963 2016 C.31</t>
  </si>
  <si>
    <t>D0015589</t>
  </si>
  <si>
    <t>415.3023 8963 2016 C.34</t>
  </si>
  <si>
    <t>D0015594</t>
  </si>
  <si>
    <t>419.81026 8636 2011</t>
  </si>
  <si>
    <t>D0015595</t>
  </si>
  <si>
    <t>419.81026 8636 2011 C.2</t>
  </si>
  <si>
    <t>D0015603</t>
  </si>
  <si>
    <t>419.6 8455 2015</t>
  </si>
  <si>
    <t>D0015604</t>
  </si>
  <si>
    <t>419.6 8455 2015 C.2</t>
  </si>
  <si>
    <t>D0015605</t>
  </si>
  <si>
    <t>419.824 8635 2013</t>
  </si>
  <si>
    <t>D0015606</t>
  </si>
  <si>
    <t>419.824 8635 2013 C.2</t>
  </si>
  <si>
    <t>D0015640</t>
  </si>
  <si>
    <t>419.824 8757 2016</t>
  </si>
  <si>
    <t>D0015641</t>
  </si>
  <si>
    <t>419.824 8757 2016 C.2</t>
  </si>
  <si>
    <t>D0015642</t>
  </si>
  <si>
    <t>418.935 8737 2012</t>
  </si>
  <si>
    <t>D0015643</t>
  </si>
  <si>
    <t>418.935 8737 2012 C.2</t>
  </si>
  <si>
    <t>D0015680</t>
  </si>
  <si>
    <t>414 8566 2013</t>
  </si>
  <si>
    <t>D0015681</t>
  </si>
  <si>
    <t>414 8566 2013 C.2</t>
  </si>
  <si>
    <t>D0015682</t>
  </si>
  <si>
    <t>413.91 8466 2010</t>
  </si>
  <si>
    <t>D0015683</t>
  </si>
  <si>
    <t>413.91 8466 2010 C.2</t>
  </si>
  <si>
    <t>D0015684</t>
  </si>
  <si>
    <t>413.42 8346 2010</t>
  </si>
  <si>
    <t>D0015685</t>
  </si>
  <si>
    <t>413.42 8346 2010 C.2</t>
  </si>
  <si>
    <t>D0015691</t>
  </si>
  <si>
    <t>528.9016 8467-2 2015</t>
  </si>
  <si>
    <t>D0015692</t>
  </si>
  <si>
    <t>528.9016 8467-2 2015 C.2</t>
  </si>
  <si>
    <t>D0015693</t>
  </si>
  <si>
    <t>411.71 8594 2015</t>
  </si>
  <si>
    <t>D0015694</t>
  </si>
  <si>
    <t>411.71 8594 2015 C.2</t>
  </si>
  <si>
    <t>D0015695</t>
  </si>
  <si>
    <t>419.712 8646 2016</t>
  </si>
  <si>
    <t>D0015696</t>
  </si>
  <si>
    <t>419.712 8646 2016 C.2</t>
  </si>
  <si>
    <t>D0015701</t>
  </si>
  <si>
    <t>419.6 8455-2 2016</t>
  </si>
  <si>
    <t>D0015702</t>
  </si>
  <si>
    <t>419.6 8455-2 2016 C.2</t>
  </si>
  <si>
    <t>D0015703</t>
  </si>
  <si>
    <t>419.71 8766 2016</t>
  </si>
  <si>
    <t>D0015704</t>
  </si>
  <si>
    <t>419.71 8766 2016 C.2</t>
  </si>
  <si>
    <t>D0015705</t>
  </si>
  <si>
    <t>419.65 8785 2016</t>
  </si>
  <si>
    <t>D0015706</t>
  </si>
  <si>
    <t>419.65 8785 2016 C.2</t>
  </si>
  <si>
    <t>D0015748</t>
  </si>
  <si>
    <t>419.6 8566:3 2017</t>
  </si>
  <si>
    <t>D0015749</t>
  </si>
  <si>
    <t>419.6 8566:3 2017 C.2</t>
  </si>
  <si>
    <t>D0015762</t>
  </si>
  <si>
    <t>805.188 8349 2014</t>
  </si>
  <si>
    <t>D0015763</t>
  </si>
  <si>
    <t>805.188 8349 2014 C.2</t>
  </si>
  <si>
    <t>D0015764</t>
  </si>
  <si>
    <t>415.22 8736 2017</t>
  </si>
  <si>
    <t>D0015765</t>
  </si>
  <si>
    <t>415.22 8736 2017 C.2</t>
  </si>
  <si>
    <r>
      <rPr>
        <sz val="12"/>
        <rFont val="新細明體"/>
        <family val="1"/>
        <charset val="136"/>
      </rPr>
      <t>護理部</t>
    </r>
  </si>
  <si>
    <r>
      <rPr>
        <sz val="12"/>
        <rFont val="新細明體"/>
        <family val="1"/>
        <charset val="136"/>
      </rPr>
      <t>伍雁鈴</t>
    </r>
    <r>
      <rPr>
        <sz val="12"/>
        <rFont val="Times New Roman"/>
        <family val="1"/>
      </rPr>
      <t xml:space="preserve"> </t>
    </r>
  </si>
  <si>
    <r>
      <rPr>
        <sz val="12"/>
        <rFont val="新細明體"/>
        <family val="1"/>
        <charset val="136"/>
      </rPr>
      <t>蘇麗智</t>
    </r>
  </si>
  <si>
    <r>
      <rPr>
        <sz val="12"/>
        <rFont val="新細明體"/>
        <family val="1"/>
        <charset val="136"/>
      </rPr>
      <t>陳再晉</t>
    </r>
  </si>
  <si>
    <r>
      <rPr>
        <sz val="12"/>
        <rFont val="新細明體"/>
        <family val="1"/>
        <charset val="136"/>
      </rPr>
      <t>國際北美護理診斷協會</t>
    </r>
  </si>
  <si>
    <r>
      <rPr>
        <sz val="12"/>
        <rFont val="新細明體"/>
        <family val="1"/>
        <charset val="136"/>
      </rPr>
      <t>于博芮</t>
    </r>
    <r>
      <rPr>
        <sz val="12"/>
        <rFont val="Times New Roman"/>
        <family val="1"/>
      </rPr>
      <t xml:space="preserve"> </t>
    </r>
  </si>
  <si>
    <r>
      <rPr>
        <sz val="12"/>
        <rFont val="新細明體"/>
        <family val="1"/>
        <charset val="136"/>
      </rPr>
      <t>朱芬郁</t>
    </r>
    <r>
      <rPr>
        <sz val="12"/>
        <rFont val="Times New Roman"/>
        <family val="1"/>
      </rPr>
      <t xml:space="preserve"> </t>
    </r>
  </si>
  <si>
    <r>
      <rPr>
        <sz val="12"/>
        <rFont val="新細明體"/>
        <family val="1"/>
        <charset val="136"/>
      </rPr>
      <t>黃富順</t>
    </r>
    <r>
      <rPr>
        <sz val="12"/>
        <rFont val="Times New Roman"/>
        <family val="1"/>
      </rPr>
      <t xml:space="preserve"> </t>
    </r>
  </si>
  <si>
    <r>
      <rPr>
        <sz val="12"/>
        <rFont val="新細明體"/>
        <family val="1"/>
        <charset val="136"/>
      </rPr>
      <t>中華民國成人及終身教育學會</t>
    </r>
    <r>
      <rPr>
        <sz val="12"/>
        <rFont val="Times New Roman"/>
        <family val="1"/>
      </rPr>
      <t xml:space="preserve"> </t>
    </r>
  </si>
  <si>
    <r>
      <rPr>
        <sz val="12"/>
        <rFont val="新細明體"/>
        <family val="1"/>
        <charset val="136"/>
      </rPr>
      <t>福斯特</t>
    </r>
  </si>
  <si>
    <r>
      <rPr>
        <sz val="12"/>
        <rFont val="新細明體"/>
        <family val="1"/>
        <charset val="136"/>
      </rPr>
      <t>于大雄</t>
    </r>
  </si>
  <si>
    <r>
      <rPr>
        <sz val="12"/>
        <rFont val="新細明體"/>
        <family val="1"/>
        <charset val="136"/>
      </rPr>
      <t>張進祿</t>
    </r>
  </si>
  <si>
    <r>
      <rPr>
        <sz val="12"/>
        <rFont val="新細明體"/>
        <family val="1"/>
        <charset val="136"/>
      </rPr>
      <t>于博芮</t>
    </r>
  </si>
  <si>
    <r>
      <rPr>
        <sz val="12"/>
        <rFont val="新細明體"/>
        <family val="1"/>
        <charset val="136"/>
      </rPr>
      <t>盧布金</t>
    </r>
  </si>
  <si>
    <r>
      <rPr>
        <sz val="12"/>
        <rFont val="新細明體"/>
        <family val="1"/>
        <charset val="136"/>
      </rPr>
      <t>方妙君</t>
    </r>
  </si>
  <si>
    <r>
      <rPr>
        <sz val="12"/>
        <rFont val="新細明體"/>
        <family val="1"/>
        <charset val="136"/>
      </rPr>
      <t>黃宣宜</t>
    </r>
  </si>
  <si>
    <r>
      <rPr>
        <sz val="12"/>
        <rFont val="新細明體"/>
        <family val="1"/>
        <charset val="136"/>
      </rPr>
      <t>蕭淑貞</t>
    </r>
  </si>
  <si>
    <r>
      <rPr>
        <sz val="12"/>
        <rFont val="新細明體"/>
        <family val="1"/>
        <charset val="136"/>
      </rPr>
      <t>林曉芳</t>
    </r>
    <r>
      <rPr>
        <sz val="12"/>
        <rFont val="Times New Roman"/>
        <family val="1"/>
      </rPr>
      <t xml:space="preserve"> </t>
    </r>
  </si>
  <si>
    <r>
      <rPr>
        <sz val="12"/>
        <rFont val="新細明體"/>
        <family val="1"/>
        <charset val="136"/>
      </rPr>
      <t>洪鴻龍</t>
    </r>
  </si>
  <si>
    <r>
      <rPr>
        <sz val="12"/>
        <rFont val="新細明體"/>
        <family val="1"/>
        <charset val="136"/>
      </rPr>
      <t>陳長安</t>
    </r>
  </si>
  <si>
    <r>
      <rPr>
        <sz val="12"/>
        <rFont val="新細明體"/>
        <family val="1"/>
        <charset val="136"/>
      </rPr>
      <t>林佩芬</t>
    </r>
  </si>
  <si>
    <r>
      <rPr>
        <sz val="12"/>
        <rFont val="新細明體"/>
        <family val="1"/>
        <charset val="136"/>
      </rPr>
      <t>陳志中</t>
    </r>
    <r>
      <rPr>
        <sz val="12"/>
        <rFont val="Times New Roman"/>
        <family val="1"/>
      </rPr>
      <t xml:space="preserve"> </t>
    </r>
  </si>
  <si>
    <r>
      <rPr>
        <sz val="12"/>
        <rFont val="新細明體"/>
        <family val="1"/>
        <charset val="136"/>
      </rPr>
      <t>余怡珍</t>
    </r>
  </si>
  <si>
    <r>
      <rPr>
        <sz val="12"/>
        <rFont val="新細明體"/>
        <family val="1"/>
        <charset val="136"/>
      </rPr>
      <t>簡莉盈</t>
    </r>
  </si>
  <si>
    <r>
      <rPr>
        <sz val="12"/>
        <rFont val="新細明體"/>
        <family val="1"/>
        <charset val="136"/>
      </rPr>
      <t>陳敏鋑</t>
    </r>
  </si>
  <si>
    <r>
      <rPr>
        <sz val="12"/>
        <rFont val="新細明體"/>
        <family val="1"/>
        <charset val="136"/>
      </rPr>
      <t>張曼玲</t>
    </r>
  </si>
  <si>
    <r>
      <rPr>
        <sz val="12"/>
        <rFont val="新細明體"/>
        <family val="1"/>
        <charset val="136"/>
      </rPr>
      <t>林麗嬋</t>
    </r>
  </si>
  <si>
    <r>
      <rPr>
        <sz val="12"/>
        <rFont val="新細明體"/>
        <family val="1"/>
        <charset val="136"/>
      </rPr>
      <t>布黎雪克</t>
    </r>
  </si>
  <si>
    <r>
      <rPr>
        <sz val="12"/>
        <rFont val="新細明體"/>
        <family val="1"/>
        <charset val="136"/>
      </rPr>
      <t>翁淑娟</t>
    </r>
  </si>
  <si>
    <r>
      <rPr>
        <sz val="12"/>
        <rFont val="新細明體"/>
        <family val="1"/>
        <charset val="136"/>
      </rPr>
      <t>李皎正</t>
    </r>
    <r>
      <rPr>
        <sz val="12"/>
        <rFont val="Times New Roman"/>
        <family val="1"/>
      </rPr>
      <t xml:space="preserve"> </t>
    </r>
  </si>
  <si>
    <r>
      <rPr>
        <sz val="12"/>
        <rFont val="新細明體"/>
        <family val="1"/>
        <charset val="136"/>
      </rPr>
      <t>汪朝麗</t>
    </r>
  </si>
  <si>
    <r>
      <rPr>
        <sz val="12"/>
        <rFont val="新細明體"/>
        <family val="1"/>
        <charset val="136"/>
      </rPr>
      <t>北美護理診斷協會</t>
    </r>
  </si>
  <si>
    <r>
      <rPr>
        <sz val="12"/>
        <rFont val="新細明體"/>
        <family val="1"/>
        <charset val="136"/>
      </rPr>
      <t>鍾朝嵩</t>
    </r>
    <r>
      <rPr>
        <sz val="12"/>
        <rFont val="Times New Roman"/>
        <family val="1"/>
      </rPr>
      <t xml:space="preserve"> </t>
    </r>
  </si>
  <si>
    <r>
      <rPr>
        <sz val="12"/>
        <rFont val="新細明體"/>
        <family val="1"/>
        <charset val="136"/>
      </rPr>
      <t>趙子傑</t>
    </r>
    <r>
      <rPr>
        <sz val="12"/>
        <rFont val="Times New Roman"/>
        <family val="1"/>
      </rPr>
      <t>,</t>
    </r>
  </si>
  <si>
    <r>
      <rPr>
        <sz val="12"/>
        <rFont val="新細明體"/>
        <family val="1"/>
        <charset val="136"/>
      </rPr>
      <t>李選</t>
    </r>
  </si>
  <si>
    <r>
      <rPr>
        <sz val="12"/>
        <rFont val="新細明體"/>
        <family val="1"/>
        <charset val="136"/>
      </rPr>
      <t>陳雪芬</t>
    </r>
  </si>
  <si>
    <r>
      <rPr>
        <sz val="12"/>
        <rFont val="新細明體"/>
        <family val="1"/>
        <charset val="136"/>
      </rPr>
      <t>傅中玲</t>
    </r>
  </si>
  <si>
    <r>
      <rPr>
        <sz val="12"/>
        <rFont val="新細明體"/>
        <family val="1"/>
        <charset val="136"/>
      </rPr>
      <t>米勒</t>
    </r>
  </si>
  <si>
    <r>
      <rPr>
        <sz val="12"/>
        <rFont val="新細明體"/>
        <family val="1"/>
        <charset val="136"/>
      </rPr>
      <t>李世代</t>
    </r>
  </si>
  <si>
    <r>
      <rPr>
        <sz val="12"/>
        <rFont val="新細明體"/>
        <family val="1"/>
        <charset val="136"/>
      </rPr>
      <t>李和惠</t>
    </r>
  </si>
  <si>
    <r>
      <rPr>
        <sz val="12"/>
        <rFont val="新細明體"/>
        <family val="1"/>
        <charset val="136"/>
      </rPr>
      <t>曾思瑜</t>
    </r>
  </si>
  <si>
    <r>
      <rPr>
        <sz val="12"/>
        <rFont val="新細明體"/>
        <family val="1"/>
        <charset val="136"/>
      </rPr>
      <t>林清江</t>
    </r>
  </si>
  <si>
    <r>
      <rPr>
        <sz val="12"/>
        <rFont val="新細明體"/>
        <family val="1"/>
        <charset val="136"/>
      </rPr>
      <t>美國精神醫學會</t>
    </r>
    <r>
      <rPr>
        <sz val="12"/>
        <rFont val="Times New Roman"/>
        <family val="1"/>
      </rPr>
      <t xml:space="preserve"> </t>
    </r>
  </si>
  <si>
    <r>
      <rPr>
        <sz val="12"/>
        <rFont val="新細明體"/>
        <family val="1"/>
        <charset val="136"/>
      </rPr>
      <t>張婷</t>
    </r>
  </si>
  <si>
    <r>
      <rPr>
        <sz val="12"/>
        <rFont val="新細明體"/>
        <family val="1"/>
        <charset val="136"/>
      </rPr>
      <t>胡慧蘭</t>
    </r>
  </si>
  <si>
    <r>
      <rPr>
        <sz val="12"/>
        <rFont val="新細明體"/>
        <family val="1"/>
        <charset val="136"/>
      </rPr>
      <t>林明珍</t>
    </r>
  </si>
  <si>
    <r>
      <rPr>
        <sz val="12"/>
        <rFont val="新細明體"/>
        <family val="1"/>
        <charset val="136"/>
      </rPr>
      <t>林貴滿</t>
    </r>
  </si>
  <si>
    <r>
      <rPr>
        <sz val="12"/>
        <rFont val="新細明體"/>
        <family val="1"/>
        <charset val="136"/>
      </rPr>
      <t>陳偉鵬</t>
    </r>
  </si>
  <si>
    <r>
      <rPr>
        <sz val="12"/>
        <rFont val="新細明體"/>
        <family val="1"/>
        <charset val="136"/>
      </rPr>
      <t>阿爾法羅</t>
    </r>
  </si>
  <si>
    <r>
      <rPr>
        <sz val="12"/>
        <rFont val="新細明體"/>
        <family val="1"/>
        <charset val="136"/>
      </rPr>
      <t>奧出潤</t>
    </r>
  </si>
  <si>
    <r>
      <rPr>
        <sz val="12"/>
        <rFont val="新細明體"/>
        <family val="1"/>
        <charset val="136"/>
      </rPr>
      <t>楊惠如</t>
    </r>
  </si>
  <si>
    <r>
      <rPr>
        <sz val="12"/>
        <rFont val="新細明體"/>
        <family val="1"/>
        <charset val="136"/>
      </rPr>
      <t>李國箴</t>
    </r>
  </si>
  <si>
    <r>
      <rPr>
        <sz val="12"/>
        <rFont val="新細明體"/>
        <family val="1"/>
        <charset val="136"/>
      </rPr>
      <t>周慧琍</t>
    </r>
  </si>
  <si>
    <r>
      <rPr>
        <sz val="12"/>
        <rFont val="新細明體"/>
        <family val="1"/>
        <charset val="136"/>
      </rPr>
      <t>毛慧芬</t>
    </r>
  </si>
  <si>
    <r>
      <rPr>
        <sz val="12"/>
        <rFont val="新細明體"/>
        <family val="1"/>
        <charset val="136"/>
      </rPr>
      <t>余淑美</t>
    </r>
  </si>
  <si>
    <r>
      <rPr>
        <sz val="12"/>
        <rFont val="新細明體"/>
        <family val="1"/>
        <charset val="136"/>
      </rPr>
      <t>許昇峰</t>
    </r>
  </si>
  <si>
    <r>
      <rPr>
        <sz val="12"/>
        <rFont val="新細明體"/>
        <family val="1"/>
        <charset val="136"/>
      </rPr>
      <t>黃桂彬</t>
    </r>
  </si>
  <si>
    <r>
      <rPr>
        <sz val="12"/>
        <rFont val="新細明體"/>
        <family val="1"/>
        <charset val="136"/>
      </rPr>
      <t>李淑芳</t>
    </r>
  </si>
  <si>
    <r>
      <rPr>
        <sz val="12"/>
        <rFont val="新細明體"/>
        <family val="1"/>
        <charset val="136"/>
      </rPr>
      <t>方進隆</t>
    </r>
  </si>
  <si>
    <r>
      <rPr>
        <sz val="12"/>
        <rFont val="新細明體"/>
        <family val="1"/>
        <charset val="136"/>
      </rPr>
      <t>梁亞文</t>
    </r>
    <r>
      <rPr>
        <sz val="12"/>
        <rFont val="Times New Roman"/>
        <family val="1"/>
      </rPr>
      <t xml:space="preserve"> </t>
    </r>
  </si>
  <si>
    <r>
      <rPr>
        <sz val="12"/>
        <rFont val="新細明體"/>
        <family val="1"/>
        <charset val="136"/>
      </rPr>
      <t>劉淑娟</t>
    </r>
  </si>
  <si>
    <r>
      <rPr>
        <sz val="12"/>
        <rFont val="新細明體"/>
        <family val="1"/>
        <charset val="136"/>
      </rPr>
      <t>陳彩鳳</t>
    </r>
  </si>
  <si>
    <r>
      <rPr>
        <sz val="12"/>
        <rFont val="新細明體"/>
        <family val="1"/>
        <charset val="136"/>
      </rPr>
      <t>莊子嫻</t>
    </r>
  </si>
  <si>
    <r>
      <rPr>
        <sz val="12"/>
        <rFont val="新細明體"/>
        <family val="1"/>
        <charset val="136"/>
      </rPr>
      <t>陳志中</t>
    </r>
    <r>
      <rPr>
        <sz val="12"/>
        <rFont val="Times New Roman"/>
        <family val="1"/>
      </rPr>
      <t>,</t>
    </r>
  </si>
  <si>
    <t>6C護理站</t>
  </si>
  <si>
    <t>斗六HDR護理站</t>
  </si>
  <si>
    <t>11A護理站</t>
  </si>
  <si>
    <t>11B護理站</t>
  </si>
  <si>
    <t>9A護理站</t>
  </si>
  <si>
    <t>5A護理站</t>
  </si>
  <si>
    <t>8B護理站</t>
  </si>
  <si>
    <t>6B護理站</t>
  </si>
  <si>
    <t>10A護理站</t>
  </si>
  <si>
    <t>8A護理站</t>
  </si>
  <si>
    <t>10B護理站</t>
  </si>
  <si>
    <t>9B護理站</t>
  </si>
  <si>
    <t>7B護理站</t>
  </si>
  <si>
    <t>斗六門診部</t>
  </si>
  <si>
    <t>5C護理站</t>
  </si>
  <si>
    <t>7A護理站</t>
  </si>
  <si>
    <t>13A護理站</t>
  </si>
  <si>
    <t>OPD護理站</t>
  </si>
  <si>
    <t>13B護理站</t>
  </si>
  <si>
    <t>健康管理中心</t>
  </si>
  <si>
    <t>PI護理站</t>
  </si>
  <si>
    <t>DR(產房)</t>
  </si>
  <si>
    <t>BR(嬰兒室)</t>
  </si>
  <si>
    <t>OR護理站</t>
  </si>
  <si>
    <t>ER護理站</t>
  </si>
  <si>
    <t>RCC護理站</t>
  </si>
  <si>
    <t>BICU護理站</t>
  </si>
  <si>
    <t>HDR護理站</t>
  </si>
  <si>
    <t>3C護理站</t>
  </si>
  <si>
    <t xml:space="preserve">10B護理站                                        </t>
  </si>
  <si>
    <t xml:space="preserve">8B護理站                                         </t>
  </si>
  <si>
    <t xml:space="preserve">11A護理站                                        </t>
  </si>
  <si>
    <r>
      <rPr>
        <sz val="12"/>
        <rFont val="新細明體"/>
        <family val="1"/>
        <charset val="136"/>
      </rPr>
      <t>急診部</t>
    </r>
    <phoneticPr fontId="1" type="noConversion"/>
  </si>
  <si>
    <r>
      <rPr>
        <sz val="12"/>
        <rFont val="新細明體"/>
        <family val="1"/>
        <charset val="136"/>
      </rPr>
      <t>一般外科</t>
    </r>
    <phoneticPr fontId="1" type="noConversion"/>
  </si>
  <si>
    <r>
      <rPr>
        <sz val="12"/>
        <rFont val="新細明體"/>
        <family val="1"/>
        <charset val="136"/>
      </rPr>
      <t>心臟外科</t>
    </r>
    <phoneticPr fontId="1" type="noConversion"/>
  </si>
  <si>
    <r>
      <rPr>
        <sz val="12"/>
        <rFont val="新細明體"/>
        <family val="1"/>
        <charset val="136"/>
      </rPr>
      <t>大腸直腸外科</t>
    </r>
    <r>
      <rPr>
        <sz val="12"/>
        <rFont val="Times New Roman"/>
        <family val="1"/>
      </rPr>
      <t xml:space="preserve"> </t>
    </r>
    <phoneticPr fontId="1" type="noConversion"/>
  </si>
  <si>
    <r>
      <rPr>
        <sz val="12"/>
        <rFont val="新細明體"/>
        <family val="1"/>
        <charset val="136"/>
      </rPr>
      <t>神經科</t>
    </r>
    <phoneticPr fontId="1" type="noConversion"/>
  </si>
  <si>
    <r>
      <rPr>
        <sz val="12"/>
        <rFont val="新細明體"/>
        <family val="1"/>
        <charset val="136"/>
      </rPr>
      <t>耳鼻喉科</t>
    </r>
    <phoneticPr fontId="1" type="noConversion"/>
  </si>
  <si>
    <r>
      <rPr>
        <sz val="12"/>
        <rFont val="新細明體"/>
        <family val="1"/>
        <charset val="136"/>
      </rPr>
      <t>牙科</t>
    </r>
    <phoneticPr fontId="1" type="noConversion"/>
  </si>
  <si>
    <r>
      <rPr>
        <sz val="12"/>
        <rFont val="新細明體"/>
        <family val="1"/>
        <charset val="136"/>
      </rPr>
      <t>骨科</t>
    </r>
    <phoneticPr fontId="1" type="noConversion"/>
  </si>
  <si>
    <r>
      <rPr>
        <sz val="12"/>
        <rFont val="新細明體"/>
        <family val="1"/>
        <charset val="136"/>
      </rPr>
      <t>新陳代謝科</t>
    </r>
    <phoneticPr fontId="1" type="noConversion"/>
  </si>
  <si>
    <r>
      <rPr>
        <sz val="12"/>
        <rFont val="新細明體"/>
        <family val="1"/>
        <charset val="136"/>
      </rPr>
      <t>皮膚科</t>
    </r>
    <phoneticPr fontId="1" type="noConversion"/>
  </si>
  <si>
    <r>
      <rPr>
        <sz val="12"/>
        <rFont val="新細明體"/>
        <family val="1"/>
        <charset val="136"/>
      </rPr>
      <t>復健科</t>
    </r>
    <phoneticPr fontId="1" type="noConversion"/>
  </si>
  <si>
    <r>
      <rPr>
        <sz val="12"/>
        <rFont val="新細明體"/>
        <family val="1"/>
        <charset val="136"/>
      </rPr>
      <t>家庭醫學科</t>
    </r>
    <phoneticPr fontId="1" type="noConversion"/>
  </si>
  <si>
    <r>
      <rPr>
        <sz val="12"/>
        <rFont val="新細明體"/>
        <family val="1"/>
        <charset val="136"/>
      </rPr>
      <t>身心醫學科</t>
    </r>
    <phoneticPr fontId="1" type="noConversion"/>
  </si>
  <si>
    <r>
      <rPr>
        <sz val="12"/>
        <rFont val="新細明體"/>
        <family val="1"/>
        <charset val="136"/>
      </rPr>
      <t>睡眠中心</t>
    </r>
    <r>
      <rPr>
        <sz val="12"/>
        <rFont val="Times New Roman"/>
        <family val="1"/>
      </rPr>
      <t xml:space="preserve"> </t>
    </r>
    <phoneticPr fontId="1" type="noConversion"/>
  </si>
  <si>
    <r>
      <rPr>
        <sz val="12"/>
        <rFont val="新細明體"/>
        <family val="1"/>
        <charset val="136"/>
      </rPr>
      <t>藥學部</t>
    </r>
    <phoneticPr fontId="1" type="noConversion"/>
  </si>
  <si>
    <r>
      <rPr>
        <sz val="12"/>
        <rFont val="新細明體"/>
        <family val="1"/>
        <charset val="136"/>
      </rPr>
      <t>公傳室</t>
    </r>
    <r>
      <rPr>
        <sz val="12"/>
        <rFont val="Times New Roman"/>
        <family val="1"/>
      </rPr>
      <t xml:space="preserve"> </t>
    </r>
    <phoneticPr fontId="1" type="noConversion"/>
  </si>
  <si>
    <r>
      <rPr>
        <sz val="12"/>
        <rFont val="新細明體"/>
        <family val="1"/>
        <charset val="136"/>
      </rPr>
      <t>社工組</t>
    </r>
    <r>
      <rPr>
        <sz val="12"/>
        <rFont val="Times New Roman"/>
        <family val="1"/>
      </rPr>
      <t xml:space="preserve"> </t>
    </r>
    <phoneticPr fontId="1" type="noConversion"/>
  </si>
  <si>
    <t>D0015624</t>
    <phoneticPr fontId="1" type="noConversion"/>
  </si>
  <si>
    <r>
      <rPr>
        <sz val="12"/>
        <rFont val="細明體"/>
        <family val="3"/>
        <charset val="136"/>
      </rPr>
      <t>醫用游離輻射防護</t>
    </r>
    <r>
      <rPr>
        <sz val="12"/>
        <rFont val="Times New Roman"/>
        <family val="1"/>
      </rPr>
      <t xml:space="preserve"> = Medical lonizing radiation protection</t>
    </r>
    <phoneticPr fontId="1" type="noConversion"/>
  </si>
  <si>
    <t>D0015876</t>
  </si>
  <si>
    <t>D0015877</t>
  </si>
  <si>
    <t>D0015878</t>
  </si>
  <si>
    <t>D0015879</t>
  </si>
  <si>
    <t>D0015951</t>
  </si>
  <si>
    <t>D0015952</t>
  </si>
  <si>
    <t>D0015953</t>
  </si>
  <si>
    <t>D0015954</t>
  </si>
  <si>
    <t>D0015955</t>
  </si>
  <si>
    <t>D0015956</t>
  </si>
  <si>
    <t>D0015957</t>
  </si>
  <si>
    <t>D0015958</t>
  </si>
  <si>
    <t>WQ240 N494 2016</t>
  </si>
  <si>
    <t>WQ235 M961 2016</t>
  </si>
  <si>
    <t>WQ212 P697 2017</t>
  </si>
  <si>
    <t>QS645 H918 2016</t>
  </si>
  <si>
    <t>WQ240 N893 2017</t>
  </si>
  <si>
    <t>WQ240 E126 2017</t>
  </si>
  <si>
    <t>WQ248 P8955 2018</t>
  </si>
  <si>
    <t>QS617 S927 2017</t>
  </si>
  <si>
    <t>WQ209 A165 2018</t>
  </si>
  <si>
    <t>WQ39 S589 2017</t>
  </si>
  <si>
    <t>WQ415 L437 2016</t>
  </si>
  <si>
    <t>WS280 F419 2016</t>
  </si>
  <si>
    <t>2018-05-17</t>
  </si>
  <si>
    <t>2018-06-22</t>
  </si>
  <si>
    <t>Neurological illness in pregnancy : principles and practice</t>
  </si>
  <si>
    <t>Multiple gestations : basics and beyond</t>
  </si>
  <si>
    <t>Placenta accreta syndrome</t>
  </si>
  <si>
    <t>Human placental trophoblasts : impact of maternal nutrition</t>
  </si>
  <si>
    <t>Obstetric clinical algorithms</t>
  </si>
  <si>
    <t>Early pregnancy</t>
  </si>
  <si>
    <t>A practical manual of diabetes in pregnancy</t>
  </si>
  <si>
    <t>Sanders structural fetal abnormalities</t>
  </si>
  <si>
    <t>First trimester ultrasound diagnosis of fetal abnormalities</t>
  </si>
  <si>
    <t>The labor progress handbook : early interventions to prevent and treat dystocia</t>
  </si>
  <si>
    <t>Supporting women for labour and birth : a thoughtful guide</t>
  </si>
  <si>
    <t>Fetal and neonatal lung development : clinical correlates and technologies for the future</t>
  </si>
  <si>
    <t>Klein Autumn</t>
  </si>
  <si>
    <t>Kore Shailesh</t>
  </si>
  <si>
    <t>Silver Robert M.</t>
  </si>
  <si>
    <t>Duttaroy Asim K.</t>
  </si>
  <si>
    <t>Norwitz Errol R.</t>
  </si>
  <si>
    <t>Farquharson Roy G.</t>
  </si>
  <si>
    <t>McCance David R.</t>
  </si>
  <si>
    <t>Hogge W. Allen</t>
  </si>
  <si>
    <t>Abuhamad Alfred</t>
  </si>
  <si>
    <t>Simkin Penny</t>
  </si>
  <si>
    <t>Leap Nicky</t>
  </si>
  <si>
    <t>Jobe Alan H.</t>
  </si>
  <si>
    <t xml:space="preserve">Baliga B. Shakuntala. </t>
  </si>
  <si>
    <t xml:space="preserve">Bradley Linda D </t>
  </si>
  <si>
    <t>Jones Howard W.</t>
  </si>
  <si>
    <t xml:space="preserve">Merrill Ray M </t>
  </si>
  <si>
    <t>Kroumpouzos George</t>
  </si>
  <si>
    <t>Luesley David M.</t>
  </si>
  <si>
    <t xml:space="preserve">Davila G. Willy. </t>
  </si>
  <si>
    <t xml:space="preserve">Hull Tracy L </t>
  </si>
  <si>
    <t xml:space="preserve">Brinsden Peter R </t>
  </si>
  <si>
    <t>Cunningham F. Gary.</t>
  </si>
  <si>
    <t xml:space="preserve">Emmanuel Anton </t>
  </si>
  <si>
    <t xml:space="preserve">Bahathiq Adil </t>
  </si>
  <si>
    <t>Bjorndahl L.</t>
  </si>
  <si>
    <t xml:space="preserve">Fritz Marc A </t>
  </si>
  <si>
    <t>Beigi Richard H.</t>
  </si>
  <si>
    <t xml:space="preserve">Jauniaux E </t>
  </si>
  <si>
    <t xml:space="preserve">Brucker Benjamin M </t>
  </si>
  <si>
    <t xml:space="preserve">McGarry Kelly A </t>
  </si>
  <si>
    <t>Lockshin Michael</t>
  </si>
  <si>
    <t xml:space="preserve">Vergote Ignace </t>
  </si>
  <si>
    <t>Davidson Michele R.</t>
  </si>
  <si>
    <t>Troiano Nan H.</t>
  </si>
  <si>
    <t>Hale Thomas W.</t>
  </si>
  <si>
    <t>Gillman Matthew W.</t>
  </si>
  <si>
    <t>Black Carolyn Morris.</t>
  </si>
  <si>
    <t>Deshmukh Sushma.</t>
  </si>
  <si>
    <t xml:space="preserve">Singh  Tania G. </t>
  </si>
  <si>
    <t>Arulkumaran Sabaratnam</t>
  </si>
  <si>
    <t>Hollins Martin Caroline</t>
  </si>
  <si>
    <t>The mindful way through pregnancy: meditation yoga and journaling for expectant mothers</t>
  </si>
  <si>
    <t>Piver Susan</t>
  </si>
  <si>
    <t>The birth partner : a complete guide to childbirth for dads doulas and all other labor companions</t>
  </si>
  <si>
    <t>Bolitho Sarah</t>
  </si>
  <si>
    <t>Kelsey Beth</t>
  </si>
  <si>
    <t>Hale Thomas Wright</t>
  </si>
  <si>
    <t>Isaacs Kim L.</t>
  </si>
  <si>
    <t>Hod Moshe</t>
  </si>
  <si>
    <t xml:space="preserve">Davila G. Willy </t>
  </si>
  <si>
    <t xml:space="preserve">Drose Julia A </t>
  </si>
  <si>
    <t xml:space="preserve">Jequier Anne M </t>
  </si>
  <si>
    <t>Hobbins John C.</t>
  </si>
  <si>
    <t xml:space="preserve">Berek Jonathan S </t>
  </si>
  <si>
    <t>Creasman William T.</t>
  </si>
  <si>
    <t xml:space="preserve">Doubilet Peter M </t>
  </si>
  <si>
    <t>Paidas Michael J.</t>
  </si>
  <si>
    <t>Cunningham F. Gary</t>
  </si>
  <si>
    <t>Miller Lisa A.</t>
  </si>
  <si>
    <t>Dutta D. C.</t>
  </si>
  <si>
    <t>Deshpande Alaka</t>
  </si>
  <si>
    <t>Wambach Karen</t>
  </si>
  <si>
    <t>Walker Marsha.</t>
  </si>
  <si>
    <t>Singh Kuldeep</t>
  </si>
  <si>
    <t xml:space="preserve">Baessler Kaven </t>
  </si>
  <si>
    <t xml:space="preserve">Gabbe Steven G </t>
  </si>
  <si>
    <t>Baliga B. Shakuntala.</t>
  </si>
  <si>
    <t>Hoffman Barbara L.</t>
  </si>
  <si>
    <t>Kupesic S.</t>
  </si>
  <si>
    <t>Heffner Linda J.</t>
  </si>
  <si>
    <t>Mannel Rebecca.</t>
  </si>
  <si>
    <t>Mohrbacher Nancy</t>
  </si>
  <si>
    <t xml:space="preserve">Gebhart John B </t>
  </si>
  <si>
    <t xml:space="preserve">Garcia-Velasco Juan A </t>
  </si>
  <si>
    <t xml:space="preserve">Lockwood Charles J </t>
  </si>
  <si>
    <t>Leveno Kenneth J.</t>
  </si>
  <si>
    <t>Kay Helen H.</t>
  </si>
  <si>
    <t>Lentz Scott E.</t>
  </si>
  <si>
    <t xml:space="preserve">Sibai Baha M </t>
  </si>
  <si>
    <t>Freeman Roger K.</t>
  </si>
  <si>
    <t>The doula book : how a trained labor companion can help you have a shorter easier and healthier birth</t>
  </si>
  <si>
    <t>Klaus Marshall H.</t>
  </si>
  <si>
    <t>Goldstein Andrew</t>
  </si>
  <si>
    <t>Hanretty Kevin P.</t>
  </si>
  <si>
    <t>Sharland G. K.</t>
  </si>
  <si>
    <t>Sakhel Khaled</t>
  </si>
  <si>
    <t>Lawrence Ruth A.</t>
  </si>
  <si>
    <t>Pavord Sue.</t>
  </si>
  <si>
    <t>Lothian Judith</t>
  </si>
  <si>
    <t>Jain Nutan</t>
  </si>
  <si>
    <t>D0015891</t>
  </si>
  <si>
    <t>D0015892</t>
  </si>
  <si>
    <t>D0015893</t>
  </si>
  <si>
    <t>D0015927</t>
  </si>
  <si>
    <t>D0015928</t>
  </si>
  <si>
    <t>D0015929</t>
  </si>
  <si>
    <t>D0015930</t>
  </si>
  <si>
    <t>541.7 847 2016</t>
  </si>
  <si>
    <t>178.8 8855 2017</t>
  </si>
  <si>
    <t>175.7 8556 2016</t>
  </si>
  <si>
    <t>859.2 8564 2017</t>
  </si>
  <si>
    <t>175.7 864 2017</t>
  </si>
  <si>
    <t>170.189 8867 2017</t>
  </si>
  <si>
    <t>173.73 864 2017</t>
  </si>
  <si>
    <r>
      <rPr>
        <sz val="12"/>
        <rFont val="新細明體"/>
        <family val="1"/>
        <charset val="136"/>
      </rPr>
      <t>格根</t>
    </r>
  </si>
  <si>
    <r>
      <rPr>
        <sz val="12"/>
        <rFont val="新細明體"/>
        <family val="1"/>
        <charset val="136"/>
      </rPr>
      <t>邁可納米</t>
    </r>
  </si>
  <si>
    <r>
      <rPr>
        <sz val="12"/>
        <rFont val="新細明體"/>
        <family val="1"/>
        <charset val="136"/>
      </rPr>
      <t>阿德勒</t>
    </r>
  </si>
  <si>
    <r>
      <rPr>
        <sz val="12"/>
        <rFont val="新細明體"/>
        <family val="1"/>
        <charset val="136"/>
      </rPr>
      <t>呂旭亞</t>
    </r>
  </si>
  <si>
    <r>
      <rPr>
        <sz val="12"/>
        <rFont val="新細明體"/>
        <family val="1"/>
        <charset val="136"/>
      </rPr>
      <t>楊照</t>
    </r>
    <r>
      <rPr>
        <sz val="12"/>
        <rFont val="Times New Roman"/>
        <family val="1"/>
      </rPr>
      <t xml:space="preserve"> </t>
    </r>
  </si>
  <si>
    <r>
      <rPr>
        <sz val="12"/>
        <rFont val="新細明體"/>
        <family val="1"/>
        <charset val="136"/>
      </rPr>
      <t>史蒂芬森</t>
    </r>
  </si>
  <si>
    <r>
      <rPr>
        <sz val="12"/>
        <rFont val="新細明體"/>
        <family val="1"/>
        <charset val="136"/>
      </rPr>
      <t>榮格</t>
    </r>
  </si>
  <si>
    <t>榮格論心理類型</t>
  </si>
  <si>
    <t xml:space="preserve">公主走進黑森林 :  榮格取向的童話分析 = Seven talks on fairy tales analysis </t>
  </si>
  <si>
    <t xml:space="preserve">附身 :  榮格的比較心靈解剖學 </t>
  </si>
  <si>
    <t>關係的存有 : 超越自我.超越社群</t>
  </si>
  <si>
    <t>翻轉與重建 : 心理治療與社會建構</t>
  </si>
  <si>
    <t xml:space="preserve">自卑與超越 :  生命對你意味著什麼 </t>
  </si>
  <si>
    <t>在進入潛意識夢境前,請問佛洛伊德 : 讀懂佛洛伊德與&lt;&lt;夢的解析&gt;&gt;</t>
  </si>
  <si>
    <t>Reupert, Andrea</t>
    <phoneticPr fontId="1" type="noConversion"/>
  </si>
  <si>
    <t>D0015880</t>
  </si>
  <si>
    <t>D0015881</t>
  </si>
  <si>
    <t>D0015882</t>
  </si>
  <si>
    <t>QZ267 D794 2017</t>
  </si>
  <si>
    <t>418.62 8668 2016 V.1</t>
  </si>
  <si>
    <t>418.62 8668 2016 V.2</t>
  </si>
  <si>
    <r>
      <rPr>
        <sz val="12"/>
        <rFont val="新細明體"/>
        <family val="1"/>
        <charset val="136"/>
      </rPr>
      <t>中華藥典第八版編修諮議會</t>
    </r>
  </si>
  <si>
    <t>Drug information handbook for oncology : an extensive guide to combination chemotherapy regimens</t>
    <phoneticPr fontId="1" type="noConversion"/>
  </si>
  <si>
    <t>Bragalone, Diedra L.</t>
    <phoneticPr fontId="1" type="noConversion"/>
  </si>
  <si>
    <r>
      <rPr>
        <sz val="12"/>
        <rFont val="新細明體"/>
        <family val="1"/>
        <charset val="136"/>
      </rPr>
      <t>中華藥典</t>
    </r>
    <phoneticPr fontId="1" type="noConversion"/>
  </si>
  <si>
    <t>WG141.5.R3 N964 2018</t>
    <phoneticPr fontId="1" type="noConversion"/>
  </si>
  <si>
    <t>Mettler, Fred A.</t>
    <phoneticPr fontId="1" type="noConversion"/>
  </si>
  <si>
    <t>D0015949</t>
    <phoneticPr fontId="1" type="noConversion"/>
  </si>
  <si>
    <t>Nuclear cardiology :practical applications</t>
    <phoneticPr fontId="1" type="noConversion"/>
  </si>
  <si>
    <t>Heller, Gary V.</t>
    <phoneticPr fontId="1" type="noConversion"/>
  </si>
  <si>
    <t>D0015948</t>
  </si>
  <si>
    <t>547.7 8744 2017</t>
  </si>
  <si>
    <t>547.7 8536 2017</t>
  </si>
  <si>
    <r>
      <rPr>
        <sz val="12"/>
        <rFont val="新細明體"/>
        <family val="1"/>
        <charset val="136"/>
      </rPr>
      <t>俞百羽</t>
    </r>
  </si>
  <si>
    <r>
      <rPr>
        <sz val="12"/>
        <rFont val="新細明體"/>
        <family val="1"/>
        <charset val="136"/>
      </rPr>
      <t>鄧湘全</t>
    </r>
  </si>
  <si>
    <r>
      <rPr>
        <sz val="12"/>
        <rFont val="新細明體"/>
        <family val="1"/>
        <charset val="136"/>
      </rPr>
      <t>長照法律面面觀</t>
    </r>
    <phoneticPr fontId="1" type="noConversion"/>
  </si>
  <si>
    <r>
      <rPr>
        <sz val="12"/>
        <rFont val="新細明體"/>
        <family val="1"/>
        <charset val="136"/>
      </rPr>
      <t>長照機構失智照護之法律實務</t>
    </r>
    <r>
      <rPr>
        <sz val="12"/>
        <rFont val="Times New Roman"/>
        <family val="1"/>
      </rPr>
      <t xml:space="preserve"> :  </t>
    </r>
    <r>
      <rPr>
        <sz val="12"/>
        <rFont val="新細明體"/>
        <family val="1"/>
        <charset val="136"/>
      </rPr>
      <t>老人失智、心智障礙、自閉症相關照護適用</t>
    </r>
    <phoneticPr fontId="1" type="noConversion"/>
  </si>
  <si>
    <t>W84.1 W452 2017</t>
    <phoneticPr fontId="1" type="noConversion"/>
  </si>
  <si>
    <t>Leading the lean healthcare journey :driving culture change to increase value</t>
    <phoneticPr fontId="1" type="noConversion"/>
  </si>
  <si>
    <t>Wellman, Joan</t>
    <phoneticPr fontId="1" type="noConversion"/>
  </si>
  <si>
    <t>D0015937</t>
  </si>
  <si>
    <t>D0015938</t>
  </si>
  <si>
    <t>D0015939</t>
  </si>
  <si>
    <t>D0015940</t>
  </si>
  <si>
    <t>D0015941</t>
  </si>
  <si>
    <t>D0015942</t>
  </si>
  <si>
    <t>D0015943</t>
  </si>
  <si>
    <t>D0015944</t>
  </si>
  <si>
    <t>D0015945</t>
  </si>
  <si>
    <t xml:space="preserve">Alapati, Sam </t>
  </si>
  <si>
    <t>Obe, Regina</t>
  </si>
  <si>
    <t>Android 4.X : 手機平板電腦程式設計入門.應用到精通</t>
  </si>
  <si>
    <t>Lotus Domino 8.5.1: 程式設計-基礎班(Level 1) : 自修 教學教材</t>
  </si>
  <si>
    <t>Lotus Domino 8.5.1 XPage: 程式設計-基礎班(Level 1) : 自修教學教材</t>
  </si>
  <si>
    <t>行動式 XPages 應用程式 for Domino 9 的開發與設計. 自修教學教材</t>
  </si>
  <si>
    <t>LOTUS DOMINO 8.5.2 : CLIENT程式設計-進階班(Level 2) : 自修教學教材</t>
  </si>
  <si>
    <t xml:space="preserve">Oracle 10g11g 效能分析與最佳化 =  How to make your Oracle database fly </t>
  </si>
  <si>
    <t>LotusScript for Domino 8.5.3： 程式設計-自修教學教材</t>
  </si>
  <si>
    <t>312.949O6 8746 2016</t>
  </si>
  <si>
    <t>312.954 8476:2 2016</t>
  </si>
  <si>
    <t>312.954 8752 2017</t>
  </si>
  <si>
    <t>312.932S48 854 2017</t>
  </si>
  <si>
    <t>312.954 8452 2014</t>
  </si>
  <si>
    <t>312.954 836 2017</t>
  </si>
  <si>
    <t>312.949O6 8936 2015</t>
  </si>
  <si>
    <t>312.949O6 828 2017</t>
  </si>
  <si>
    <t>312.97565 8555 2016</t>
  </si>
  <si>
    <r>
      <t>Oracle PLSQL</t>
    </r>
    <r>
      <rPr>
        <sz val="12"/>
        <rFont val="新細明體"/>
        <family val="1"/>
        <charset val="136"/>
      </rPr>
      <t>程式設計</t>
    </r>
    <r>
      <rPr>
        <sz val="12"/>
        <rFont val="Times New Roman"/>
        <family val="1"/>
      </rPr>
      <t xml:space="preserve"> = Oracle PLSQL Programming</t>
    </r>
  </si>
  <si>
    <r>
      <rPr>
        <sz val="12"/>
        <rFont val="新細明體"/>
        <family val="1"/>
        <charset val="136"/>
      </rPr>
      <t>陳</t>
    </r>
    <r>
      <rPr>
        <sz val="12"/>
        <rFont val="Times New Roman"/>
        <family val="1"/>
      </rPr>
      <t>,</t>
    </r>
    <r>
      <rPr>
        <sz val="12"/>
        <rFont val="新細明體"/>
        <family val="1"/>
        <charset val="136"/>
      </rPr>
      <t>祥輝</t>
    </r>
  </si>
  <si>
    <r>
      <t>Linux OpenLDAP</t>
    </r>
    <r>
      <rPr>
        <sz val="12"/>
        <rFont val="新細明體"/>
        <family val="1"/>
        <charset val="136"/>
      </rPr>
      <t>實戰指南</t>
    </r>
  </si>
  <si>
    <r>
      <rPr>
        <sz val="12"/>
        <rFont val="新細明體"/>
        <family val="1"/>
        <charset val="136"/>
      </rPr>
      <t>郭大勇</t>
    </r>
    <r>
      <rPr>
        <sz val="12"/>
        <rFont val="Times New Roman"/>
        <family val="1"/>
      </rPr>
      <t xml:space="preserve"> </t>
    </r>
  </si>
  <si>
    <r>
      <rPr>
        <sz val="12"/>
        <rFont val="新細明體"/>
        <family val="1"/>
        <charset val="136"/>
      </rPr>
      <t>黑色數據</t>
    </r>
    <r>
      <rPr>
        <sz val="12"/>
        <rFont val="Times New Roman"/>
        <family val="1"/>
      </rPr>
      <t>Linux KVM</t>
    </r>
    <r>
      <rPr>
        <sz val="12"/>
        <rFont val="新細明體"/>
        <family val="1"/>
        <charset val="136"/>
      </rPr>
      <t>虛擬化架構</t>
    </r>
    <r>
      <rPr>
        <sz val="12"/>
        <rFont val="Times New Roman"/>
        <family val="1"/>
      </rPr>
      <t>Using oVirt</t>
    </r>
  </si>
  <si>
    <r>
      <rPr>
        <sz val="12"/>
        <rFont val="新細明體"/>
        <family val="1"/>
        <charset val="136"/>
      </rPr>
      <t>何坤源</t>
    </r>
  </si>
  <si>
    <r>
      <rPr>
        <sz val="12"/>
        <rFont val="新細明體"/>
        <family val="1"/>
        <charset val="136"/>
      </rPr>
      <t>精通</t>
    </r>
    <r>
      <rPr>
        <sz val="12"/>
        <rFont val="Times New Roman"/>
        <family val="1"/>
      </rPr>
      <t>Shell</t>
    </r>
    <r>
      <rPr>
        <sz val="12"/>
        <rFont val="新細明體"/>
        <family val="1"/>
        <charset val="136"/>
      </rPr>
      <t>程式設計</t>
    </r>
    <r>
      <rPr>
        <sz val="12"/>
        <rFont val="Times New Roman"/>
        <family val="1"/>
      </rPr>
      <t xml:space="preserve"> </t>
    </r>
  </si>
  <si>
    <r>
      <rPr>
        <sz val="12"/>
        <rFont val="新細明體"/>
        <family val="1"/>
        <charset val="136"/>
      </rPr>
      <t>柯罕</t>
    </r>
  </si>
  <si>
    <r>
      <t xml:space="preserve">Linux Kernel Hacks : </t>
    </r>
    <r>
      <rPr>
        <sz val="12"/>
        <rFont val="新細明體"/>
        <family val="1"/>
        <charset val="136"/>
      </rPr>
      <t>改善效能、提昇開發效率及節能的技巧與工具</t>
    </r>
  </si>
  <si>
    <r>
      <rPr>
        <sz val="12"/>
        <rFont val="新細明體"/>
        <family val="1"/>
        <charset val="136"/>
      </rPr>
      <t>池田宗広</t>
    </r>
    <r>
      <rPr>
        <sz val="12"/>
        <rFont val="Times New Roman"/>
        <family val="1"/>
      </rPr>
      <t xml:space="preserve"> </t>
    </r>
  </si>
  <si>
    <r>
      <rPr>
        <sz val="12"/>
        <rFont val="新細明體"/>
        <family val="1"/>
        <charset val="136"/>
      </rPr>
      <t>深入理解</t>
    </r>
    <r>
      <rPr>
        <sz val="12"/>
        <rFont val="Times New Roman"/>
        <family val="1"/>
      </rPr>
      <t>Linux</t>
    </r>
    <r>
      <rPr>
        <sz val="12"/>
        <rFont val="新細明體"/>
        <family val="1"/>
        <charset val="136"/>
      </rPr>
      <t>程式設計</t>
    </r>
    <r>
      <rPr>
        <sz val="12"/>
        <rFont val="Times New Roman"/>
        <family val="1"/>
      </rPr>
      <t xml:space="preserve"> :  </t>
    </r>
    <r>
      <rPr>
        <sz val="12"/>
        <rFont val="新細明體"/>
        <family val="1"/>
        <charset val="136"/>
      </rPr>
      <t>從應用到核心</t>
    </r>
    <r>
      <rPr>
        <sz val="12"/>
        <rFont val="Times New Roman"/>
        <family val="1"/>
      </rPr>
      <t xml:space="preserve"> </t>
    </r>
  </si>
  <si>
    <r>
      <rPr>
        <sz val="12"/>
        <rFont val="新細明體"/>
        <family val="1"/>
        <charset val="136"/>
      </rPr>
      <t>高峰</t>
    </r>
  </si>
  <si>
    <r>
      <t>Oracle Database 12c</t>
    </r>
    <r>
      <rPr>
        <sz val="12"/>
        <rFont val="新細明體"/>
        <family val="1"/>
        <charset val="136"/>
      </rPr>
      <t>性能優化攻略</t>
    </r>
  </si>
  <si>
    <r>
      <t>Oracle</t>
    </r>
    <r>
      <rPr>
        <sz val="12"/>
        <rFont val="新細明體"/>
        <family val="1"/>
        <charset val="136"/>
      </rPr>
      <t>高性能自動化運維</t>
    </r>
  </si>
  <si>
    <r>
      <rPr>
        <sz val="12"/>
        <rFont val="新細明體"/>
        <family val="1"/>
        <charset val="136"/>
      </rPr>
      <t>冷菠</t>
    </r>
  </si>
  <si>
    <r>
      <t>PostgreSQL</t>
    </r>
    <r>
      <rPr>
        <sz val="12"/>
        <rFont val="新細明體"/>
        <family val="1"/>
        <charset val="136"/>
      </rPr>
      <t>即學即用</t>
    </r>
  </si>
  <si>
    <t>D0015895</t>
  </si>
  <si>
    <t>D0015896</t>
  </si>
  <si>
    <t>D0015897</t>
  </si>
  <si>
    <t>QZ17 D536 2016</t>
  </si>
  <si>
    <t>WH120 D536 2018</t>
  </si>
  <si>
    <t>QZ17 S582 2016</t>
  </si>
  <si>
    <t>Diagnostic pathology. Molecular oncology</t>
    <phoneticPr fontId="1" type="noConversion"/>
  </si>
  <si>
    <t>Diagnostic pathology. Blood and bone marrow</t>
    <phoneticPr fontId="1" type="noConversion"/>
  </si>
  <si>
    <t>Color atlas of pathophysiology</t>
    <phoneticPr fontId="1" type="noConversion"/>
  </si>
  <si>
    <t>Foucar, Kathryn</t>
    <phoneticPr fontId="1" type="noConversion"/>
  </si>
  <si>
    <t>Vasef, Mohammad A.</t>
    <phoneticPr fontId="1" type="noConversion"/>
  </si>
  <si>
    <t>Silbernagl, Stefan</t>
    <phoneticPr fontId="1" type="noConversion"/>
  </si>
  <si>
    <t>D0015898</t>
  </si>
  <si>
    <t>D0015899</t>
  </si>
  <si>
    <t>D0015900</t>
  </si>
  <si>
    <t>D0015901</t>
  </si>
  <si>
    <t>D0015902</t>
  </si>
  <si>
    <t>D0015965</t>
  </si>
  <si>
    <t>Herbst,Roger W.</t>
  </si>
  <si>
    <r>
      <rPr>
        <sz val="12"/>
        <rFont val="新細明體"/>
        <family val="1"/>
        <charset val="136"/>
      </rPr>
      <t>薛漪平</t>
    </r>
  </si>
  <si>
    <r>
      <rPr>
        <sz val="12"/>
        <rFont val="新細明體"/>
        <family val="1"/>
        <charset val="136"/>
      </rPr>
      <t>陳官琳</t>
    </r>
  </si>
  <si>
    <r>
      <rPr>
        <sz val="12"/>
        <rFont val="新細明體"/>
        <family val="1"/>
        <charset val="136"/>
      </rPr>
      <t>邱九桁</t>
    </r>
  </si>
  <si>
    <t>418.94 8645 2016 V.1</t>
  </si>
  <si>
    <t>418.94 8645 2016 V.2</t>
  </si>
  <si>
    <t>418.94 8645 2017 V.3</t>
  </si>
  <si>
    <t>418.94 8737 2017 V.1</t>
  </si>
  <si>
    <t>418.94 8737 2017 V.2</t>
  </si>
  <si>
    <t>416.616 8765 2017</t>
  </si>
  <si>
    <t>WB905.9 G639 H538 2014</t>
  </si>
  <si>
    <r>
      <rPr>
        <sz val="12"/>
        <rFont val="新細明體"/>
        <family val="1"/>
        <charset val="136"/>
      </rPr>
      <t>復健科</t>
    </r>
    <r>
      <rPr>
        <sz val="12"/>
        <rFont val="Times New Roman"/>
        <family val="1"/>
      </rPr>
      <t>-</t>
    </r>
    <r>
      <rPr>
        <sz val="12"/>
        <rFont val="新細明體"/>
        <family val="1"/>
        <charset val="136"/>
      </rPr>
      <t>物理治療</t>
    </r>
    <r>
      <rPr>
        <sz val="12"/>
        <rFont val="Times New Roman"/>
        <family val="1"/>
      </rPr>
      <t xml:space="preserve"> </t>
    </r>
  </si>
  <si>
    <t xml:space="preserve">生理疾病職能治療學 </t>
  </si>
  <si>
    <t xml:space="preserve">小兒職能治療學 = Occupational therapy for children </t>
  </si>
  <si>
    <t>Auditory-verbal practice: toward a family-centered approach</t>
  </si>
  <si>
    <t xml:space="preserve">活化器脊骨肌肉神經矯治整療學 = The activator method </t>
  </si>
  <si>
    <t>Gonstead chiropractic science &amp; art : the chiropractic methodology of Clarence S. Gonstead, D.C.</t>
  </si>
  <si>
    <t>專為姿勢不良、罹患疾病及受傷所設計的皮拉提斯教學法實用手冊</t>
  </si>
  <si>
    <t>D0015959</t>
  </si>
  <si>
    <t>D0015960</t>
  </si>
  <si>
    <t>Randelli, Pietro,</t>
  </si>
  <si>
    <t>Dijk, C. N. van,</t>
  </si>
  <si>
    <t>WE304 A787 2016</t>
  </si>
  <si>
    <t>WE259 T137 2014</t>
  </si>
  <si>
    <t xml:space="preserve">Arthroscopy : basic to advanced </t>
    <phoneticPr fontId="1" type="noConversion"/>
  </si>
  <si>
    <t xml:space="preserve">Talar osteochondral defects : diagnosis, planning, treatment, and rehabilitation </t>
    <phoneticPr fontId="1" type="noConversion"/>
  </si>
  <si>
    <t>D0015883</t>
  </si>
  <si>
    <t>D0015884</t>
  </si>
  <si>
    <t>D0015885</t>
  </si>
  <si>
    <t>D0015961</t>
  </si>
  <si>
    <t>D0015962</t>
  </si>
  <si>
    <t>D0015963</t>
  </si>
  <si>
    <t>D0015964</t>
  </si>
  <si>
    <t>418.91 8476 2016</t>
  </si>
  <si>
    <t>413.98 8744 2016</t>
  </si>
  <si>
    <t>412.5 8768 2016</t>
  </si>
  <si>
    <t>413.98 8474 2017</t>
  </si>
  <si>
    <t>411.3 8845 2017</t>
  </si>
  <si>
    <t>411.3 8664 2017</t>
  </si>
  <si>
    <t>411.3 8885-2 2017</t>
  </si>
  <si>
    <r>
      <rPr>
        <sz val="12"/>
        <rFont val="新細明體"/>
        <family val="1"/>
        <charset val="136"/>
      </rPr>
      <t>時報周刊</t>
    </r>
  </si>
  <si>
    <r>
      <rPr>
        <sz val="12"/>
        <rFont val="新細明體"/>
        <family val="1"/>
        <charset val="136"/>
      </rPr>
      <t>陳峙嘉</t>
    </r>
  </si>
  <si>
    <r>
      <rPr>
        <sz val="12"/>
        <rFont val="新細明體"/>
        <family val="1"/>
        <charset val="136"/>
      </rPr>
      <t>歐陽英</t>
    </r>
  </si>
  <si>
    <r>
      <rPr>
        <sz val="12"/>
        <rFont val="新細明體"/>
        <family val="1"/>
        <charset val="136"/>
      </rPr>
      <t>紫林齋主</t>
    </r>
  </si>
  <si>
    <r>
      <rPr>
        <sz val="12"/>
        <rFont val="新細明體"/>
        <family val="1"/>
        <charset val="136"/>
      </rPr>
      <t>葛雷格</t>
    </r>
  </si>
  <si>
    <r>
      <rPr>
        <sz val="12"/>
        <rFont val="新細明體"/>
        <family val="1"/>
        <charset val="136"/>
      </rPr>
      <t>吳映蓉</t>
    </r>
  </si>
  <si>
    <t>40位中西醫嚴選健康食物 :  教你排毒減肥、防癌抗老，愈吃愈年輕</t>
  </si>
  <si>
    <t>日日湯療 :  中醫師的39到對症家常湯</t>
  </si>
  <si>
    <t>Android best practices</t>
  </si>
  <si>
    <t>當爸媽過了65歲 : 你一定要知道的醫療、長照、財務、法律知識</t>
  </si>
  <si>
    <t xml:space="preserve">發炎是救命的警訊!90%疾病都從發炎開始 : 養生大師歐陽英最實用簡單的88道茶、湯、粥、果汁,讓你擺脫疾病的糾纏 </t>
  </si>
  <si>
    <t xml:space="preserve">太極米漿粥 : 來自桂林古本傷寒雜病論，靠白米就能重拾健康的本源療法 </t>
  </si>
  <si>
    <t xml:space="preserve">當代營養學 </t>
  </si>
  <si>
    <t xml:space="preserve">食療聖經 : (最新科學實證) : 用全食物蔬食逆轉15大致死疾病 </t>
  </si>
  <si>
    <t xml:space="preserve">一個人到一家人的日常營養學 : 解開6大類食物x10種疾病飲食關鍵,營養學博士從身到心都健康的生活提案 </t>
  </si>
  <si>
    <t>D0015886</t>
  </si>
  <si>
    <t>D0015887</t>
  </si>
  <si>
    <t>D0015888</t>
  </si>
  <si>
    <t>D0015889</t>
  </si>
  <si>
    <t>D0015890</t>
  </si>
  <si>
    <t>D0015903</t>
  </si>
  <si>
    <t>D0015904</t>
  </si>
  <si>
    <t>D0015905</t>
  </si>
  <si>
    <t>D0015906</t>
  </si>
  <si>
    <t>D0015907</t>
  </si>
  <si>
    <t>D0015908</t>
  </si>
  <si>
    <t>Bickley, Lynn S.</t>
  </si>
  <si>
    <t>415.21 8756 2017</t>
  </si>
  <si>
    <t>419.8 8466 2017</t>
  </si>
  <si>
    <t>811.4 8754:2 2016</t>
  </si>
  <si>
    <t>419.603 8674 2016</t>
  </si>
  <si>
    <t>415.138 8576-2 2013</t>
  </si>
  <si>
    <t>419.612 8645 2015</t>
  </si>
  <si>
    <t>419.8234 8799 2017</t>
  </si>
  <si>
    <t>419.825 8433-5 2018</t>
  </si>
  <si>
    <t>419.82 8538 2017</t>
  </si>
  <si>
    <t>419.6 8666 2017</t>
  </si>
  <si>
    <t>418.935 8737 2017</t>
  </si>
  <si>
    <r>
      <rPr>
        <sz val="12"/>
        <rFont val="新細明體"/>
        <family val="1"/>
        <charset val="136"/>
      </rPr>
      <t>胡月娟</t>
    </r>
    <r>
      <rPr>
        <sz val="12"/>
        <rFont val="Times New Roman"/>
        <family val="1"/>
      </rPr>
      <t xml:space="preserve"> </t>
    </r>
  </si>
  <si>
    <r>
      <rPr>
        <sz val="12"/>
        <rFont val="新細明體"/>
        <family val="1"/>
        <charset val="136"/>
      </rPr>
      <t>林星帆</t>
    </r>
  </si>
  <si>
    <r>
      <rPr>
        <sz val="12"/>
        <rFont val="新細明體"/>
        <family val="1"/>
        <charset val="136"/>
      </rPr>
      <t>金繼春</t>
    </r>
  </si>
  <si>
    <r>
      <rPr>
        <sz val="12"/>
        <rFont val="新細明體"/>
        <family val="1"/>
        <charset val="136"/>
      </rPr>
      <t>廖</t>
    </r>
    <r>
      <rPr>
        <sz val="12"/>
        <rFont val="Times New Roman"/>
        <family val="1"/>
      </rPr>
      <t>,</t>
    </r>
    <r>
      <rPr>
        <sz val="12"/>
        <rFont val="新細明體"/>
        <family val="1"/>
        <charset val="136"/>
      </rPr>
      <t>繼鼎</t>
    </r>
  </si>
  <si>
    <r>
      <rPr>
        <sz val="12"/>
        <rFont val="新細明體"/>
        <family val="1"/>
        <charset val="136"/>
      </rPr>
      <t>宋琇鈺</t>
    </r>
  </si>
  <si>
    <r>
      <rPr>
        <sz val="12"/>
        <rFont val="新細明體"/>
        <family val="1"/>
        <charset val="136"/>
      </rPr>
      <t>許禮安</t>
    </r>
  </si>
  <si>
    <r>
      <rPr>
        <sz val="12"/>
        <rFont val="新細明體"/>
        <family val="1"/>
        <charset val="136"/>
      </rPr>
      <t>于博芮</t>
    </r>
    <r>
      <rPr>
        <sz val="12"/>
        <rFont val="Times New Roman"/>
        <family val="1"/>
      </rPr>
      <t>.</t>
    </r>
  </si>
  <si>
    <r>
      <rPr>
        <sz val="12"/>
        <rFont val="新細明體"/>
        <family val="1"/>
        <charset val="136"/>
      </rPr>
      <t>簡莉盈</t>
    </r>
    <r>
      <rPr>
        <sz val="12"/>
        <rFont val="Times New Roman"/>
        <family val="1"/>
      </rPr>
      <t xml:space="preserve"> </t>
    </r>
  </si>
  <si>
    <t xml:space="preserve">Psychiatric and mental health nursing : the craft of caring </t>
  </si>
  <si>
    <t xml:space="preserve">Pharmacotherapeutics for advanced practice : a practical approach </t>
  </si>
  <si>
    <t xml:space="preserve">Acute &amp; chronic wounds : current management concepts </t>
  </si>
  <si>
    <t xml:space="preserve">慢性病護理 </t>
  </si>
  <si>
    <t xml:space="preserve">Clinical guidelines in family practice </t>
  </si>
  <si>
    <t xml:space="preserve">Mosbys guide to physical examination </t>
  </si>
  <si>
    <t xml:space="preserve">Principles and practice of psychiatric nursing </t>
  </si>
  <si>
    <t xml:space="preserve">Advanced practice nursing : an integrative approach </t>
  </si>
  <si>
    <t xml:space="preserve">Advanced health assessment and clinical diagnosis in primary care </t>
  </si>
  <si>
    <t xml:space="preserve">教學原理 : 在護理實務上之應用 </t>
  </si>
  <si>
    <t xml:space="preserve">老年護理學 =  Gerontological nursing  </t>
  </si>
  <si>
    <t xml:space="preserve">OSCE護理專業能力鑑定指引 = Guidebook on nursing OSCEs </t>
  </si>
  <si>
    <t xml:space="preserve">老人用藥安全 =  Medication issues for the elderly  </t>
  </si>
  <si>
    <t xml:space="preserve">醫護日常英語會話 : 初階500句 = Medical staff daily English conversation : level 1 </t>
  </si>
  <si>
    <t xml:space="preserve">國際醫療英語會話 : 自我及環境介紹 身體檢查與評估 臨床照護與衛教 = International medical English conversation : self-introduction and orientation, physicalassessment, bedside patients care, health teaching </t>
  </si>
  <si>
    <t xml:space="preserve">品管圈實際演練法 = Q-PAT method </t>
  </si>
  <si>
    <t xml:space="preserve">護理情境模擬綜合技術手冊 = Scenario simulation applied innursing </t>
  </si>
  <si>
    <t xml:space="preserve">當代老年護理學 = Contemporary gerontological </t>
  </si>
  <si>
    <t xml:space="preserve">老年護理學  </t>
  </si>
  <si>
    <t xml:space="preserve">中藥護理學概論  </t>
  </si>
  <si>
    <t xml:space="preserve">中醫針灸護理學 =  Introduction to Acupuncture for Nursing  </t>
  </si>
  <si>
    <t xml:space="preserve">中醫傷科護理 =  The nursing practice of Chinese traumatology and orthopaedics  </t>
  </si>
  <si>
    <t xml:space="preserve">高齡及特殊族群之運動處方 =  Exercise prescription for the elderly and special populations  </t>
  </si>
  <si>
    <t xml:space="preserve">高齡者的運動與全人健康  </t>
  </si>
  <si>
    <t xml:space="preserve">長期照護機構管理 </t>
  </si>
  <si>
    <t xml:space="preserve">專案管理 :  臨床實務寫作指引 = Project managemant: a guide ofclinical practice writing  </t>
  </si>
  <si>
    <t xml:space="preserve">護理專業問題研討 = Discussion on professional nursing issues </t>
  </si>
  <si>
    <t xml:space="preserve">立足臺灣放眼全球 : 國際會議英語 = Ready for the international conference </t>
  </si>
  <si>
    <t xml:space="preserve">Problem-oriented medical diagnosis </t>
  </si>
  <si>
    <t xml:space="preserve">手術全期安全 : 醫、護、病三方防護指南 = Perioperative safety : a guide for medical prefessionals and surgical patients </t>
  </si>
  <si>
    <t xml:space="preserve">長期照護 :  護理綜論  </t>
  </si>
  <si>
    <t xml:space="preserve">老人健康促進 = Geriatric health promotion </t>
  </si>
  <si>
    <t xml:space="preserve">高齡者居住空間規劃與設計 =  The planning and design of the environment for the elderly  </t>
  </si>
  <si>
    <t xml:space="preserve">內外科護理技術 = Medical-surgical nursing technique </t>
  </si>
  <si>
    <t xml:space="preserve">臨床症狀護理 = Nursing care of clinical symptoms </t>
  </si>
  <si>
    <t xml:space="preserve">應用護理過程 : 批判思考的工具 </t>
  </si>
  <si>
    <t xml:space="preserve">高齡生活輔具應用 =  Applications of assistive technology devices for the elderly  </t>
  </si>
  <si>
    <t xml:space="preserve">高級心臟救命術 : 重點指引&amp;精要解說 : 2015年 心肺復甦術和緊急心血管照護準則 </t>
  </si>
  <si>
    <t xml:space="preserve">高齡教育 : 概念.方案與趨勢 </t>
  </si>
  <si>
    <t xml:space="preserve">高齡學 </t>
  </si>
  <si>
    <t xml:space="preserve">高齡社會與高齡教育 </t>
  </si>
  <si>
    <t xml:space="preserve">華杏醫學縮寫辭典 = Farseeing medical abbreviation dictionary </t>
  </si>
  <si>
    <t xml:space="preserve">高級心臟救命術 :  重點指引&amp;精要解說  </t>
  </si>
  <si>
    <t xml:space="preserve">護理措施分類系統(NIC) </t>
  </si>
  <si>
    <t xml:space="preserve">失智症臨床照護指引  </t>
  </si>
  <si>
    <t xml:space="preserve">內外科護理技術 = Medical-surgical nursing techniques </t>
  </si>
  <si>
    <t xml:space="preserve">醫護檢驗手冊 = Medical and nursing diagnostic and laboratory test handbook </t>
  </si>
  <si>
    <t xml:space="preserve">護理過程 = Nursing process </t>
  </si>
  <si>
    <t xml:space="preserve">健康問題與護理評估 :  OSCE之應用 = OSCEs in nursing health assessment  </t>
  </si>
  <si>
    <t xml:space="preserve">長期照護  </t>
  </si>
  <si>
    <t xml:space="preserve">Current medical diagnosis &amp; treatment 2012 </t>
  </si>
  <si>
    <t xml:space="preserve">Differential diagnosis of common complaints </t>
  </si>
  <si>
    <t xml:space="preserve">臨床創傷照護手冊  </t>
  </si>
  <si>
    <t xml:space="preserve">健檢報告完全手冊 </t>
  </si>
  <si>
    <t xml:space="preserve">NANDA international護理診斷 : 定義與分類. 2015-2017 </t>
  </si>
  <si>
    <t xml:space="preserve">失智症照護  </t>
  </si>
  <si>
    <t xml:space="preserve">內外科護理學 = Medical-surgical nursing </t>
  </si>
  <si>
    <t xml:space="preserve">常用醫護術語 = Commonly used medical terminology </t>
  </si>
  <si>
    <t xml:space="preserve">母乳哺育: 理論與實務 </t>
  </si>
  <si>
    <t xml:space="preserve">營養評估  </t>
  </si>
  <si>
    <t xml:space="preserve">中醫護理學概論 =  Introduction to traditional chinese medicine in nursing  </t>
  </si>
  <si>
    <t xml:space="preserve">華杏醫學縮寫辭典  </t>
  </si>
  <si>
    <t xml:space="preserve">DSM-5精神疾病診斷準則手冊 </t>
  </si>
  <si>
    <t xml:space="preserve">護理報告之課室教學與臨床應用 = The teaching and application of nursing reports </t>
  </si>
  <si>
    <t xml:space="preserve">臨床護理技術能力 :  OSCE之應用  </t>
  </si>
  <si>
    <t xml:space="preserve">新編基本護理技術 =  New basic nursing techniques  </t>
  </si>
  <si>
    <t xml:space="preserve">簡易圖解心電圖  </t>
  </si>
  <si>
    <t xml:space="preserve">實用基本護理學 </t>
  </si>
  <si>
    <t xml:space="preserve">臨床使用抗生素手冊 </t>
  </si>
  <si>
    <t xml:space="preserve">精神科護理槪論 : 基本槪念及臨床應用 </t>
  </si>
  <si>
    <t xml:space="preserve">實證護理學導論  </t>
  </si>
  <si>
    <t xml:space="preserve">癌症護理學  </t>
  </si>
  <si>
    <t xml:space="preserve">The Washington manual of surgery </t>
  </si>
  <si>
    <t xml:space="preserve">常用藥物治療手冊.  第49期 =  Therapeutic handbook of common drugs  </t>
  </si>
  <si>
    <t xml:space="preserve">最新精神科護理學 = Psychiatric nursing </t>
  </si>
  <si>
    <t xml:space="preserve">最新傷口護理學 = The new concepts of wound care </t>
  </si>
  <si>
    <t xml:space="preserve">常見病名與醫學護理辭典  </t>
  </si>
  <si>
    <t xml:space="preserve">統計學 : SPSS之應用 </t>
  </si>
  <si>
    <t xml:space="preserve">NANDA-I護理診斷手冊 2012-2014 </t>
  </si>
  <si>
    <t xml:space="preserve">手術室護理 = Operating room nursing </t>
  </si>
  <si>
    <t xml:space="preserve">手術室常見技術及照護手册 = Manual of operating room techniques and care </t>
  </si>
  <si>
    <t xml:space="preserve">問題導向診斷(POMD)  </t>
  </si>
  <si>
    <t xml:space="preserve">常用藥物治療手冊.  第47期 =  Therapeutic hand book of common drugs  </t>
  </si>
  <si>
    <t xml:space="preserve">SPSS統計應用學習實務 : 問卷分析與應用統計 </t>
  </si>
  <si>
    <t xml:space="preserve">華盛頓內科學手冊 </t>
  </si>
  <si>
    <t xml:space="preserve">華杏醫學大辭典 = Farseeing medical dictionary </t>
  </si>
  <si>
    <t xml:space="preserve">實用護理焦點記錄法 = Practical focus charting </t>
  </si>
  <si>
    <t xml:space="preserve">慢性腎病照護手冊 </t>
  </si>
  <si>
    <t xml:space="preserve">透析治療手冊 </t>
  </si>
  <si>
    <t xml:space="preserve">成人內外科護理 </t>
  </si>
  <si>
    <t xml:space="preserve">最新貝氏身體檢查指引 </t>
  </si>
  <si>
    <t xml:space="preserve">照顧服務員訓練指引 </t>
  </si>
  <si>
    <t xml:space="preserve">醫護投稿實務一本通 :  以SCI期刊為實作範例 = Practice of submitting medical and nursing paper : application of SCI journal  </t>
  </si>
  <si>
    <t xml:space="preserve">概念圖 :  護理之應用 = Concept maps : the application of nursing care  </t>
  </si>
  <si>
    <t xml:space="preserve">臨床腫瘤實戰 = Clinical practice in oncology </t>
  </si>
  <si>
    <t xml:space="preserve">N3個案報告實務撰寫 = Nursing reports writing guidance </t>
  </si>
  <si>
    <t xml:space="preserve">安寧緩和療護 =  Hospice palliative care  </t>
  </si>
  <si>
    <t xml:space="preserve">最新傷口護理學 </t>
  </si>
  <si>
    <t xml:space="preserve">實證護理學導論 = Introduction to evidence-based nursing </t>
  </si>
  <si>
    <t xml:space="preserve">高齡生活輔具應用 = Applications of assistive technology devices for the eldery </t>
  </si>
  <si>
    <t>Josephson, Mark E.</t>
    <phoneticPr fontId="1" type="noConversion"/>
  </si>
  <si>
    <t>Bertrand, Olivier F.</t>
    <phoneticPr fontId="1" type="noConversion"/>
  </si>
  <si>
    <t>Otto, Catherine M.</t>
    <phoneticPr fontId="1" type="noConversion"/>
  </si>
  <si>
    <t>Wagner, Galen S.</t>
    <phoneticPr fontId="1" type="noConversion"/>
  </si>
  <si>
    <t>D0015978</t>
    <phoneticPr fontId="1" type="noConversion"/>
  </si>
  <si>
    <t>WU17 L282 2017</t>
    <phoneticPr fontId="1" type="noConversion"/>
  </si>
  <si>
    <t>2018-09-11</t>
    <phoneticPr fontId="1" type="noConversion"/>
  </si>
  <si>
    <t>Color atlas of common oral diseases</t>
    <phoneticPr fontId="1" type="noConversion"/>
  </si>
  <si>
    <t>Langlais, Robert P</t>
    <phoneticPr fontId="1" type="noConversion"/>
  </si>
  <si>
    <t>D0015979</t>
  </si>
  <si>
    <t>D0015980</t>
  </si>
  <si>
    <t>D0015981</t>
  </si>
  <si>
    <t>D0015982</t>
  </si>
  <si>
    <t>D0015983</t>
  </si>
  <si>
    <t>D0015984</t>
  </si>
  <si>
    <t>D0015985</t>
  </si>
  <si>
    <t xml:space="preserve">Bardale, Rajesh </t>
  </si>
  <si>
    <t>W700 P957 2017</t>
  </si>
  <si>
    <t>WX153 U899 2017</t>
  </si>
  <si>
    <t>QY102 D5364 2017</t>
  </si>
  <si>
    <t>WO660 C393 2016</t>
  </si>
  <si>
    <t>QZ50 M718 2018</t>
  </si>
  <si>
    <t>QY90 C641 2018</t>
  </si>
  <si>
    <t>WB200 C641 2016</t>
  </si>
  <si>
    <t>2018-06-22</t>
    <phoneticPr fontId="1" type="noConversion"/>
  </si>
  <si>
    <t>Principles of forensic medicine and toxicology</t>
    <phoneticPr fontId="1" type="noConversion"/>
  </si>
  <si>
    <t>Utilization management in the clinical laboratory and other ancillary services</t>
    <phoneticPr fontId="1" type="noConversion"/>
  </si>
  <si>
    <t>Diagnostic molecular pathology : a guide to applied molecular testing</t>
    <phoneticPr fontId="1" type="noConversion"/>
  </si>
  <si>
    <t>Cellular therapy : principles, methods, and regulations</t>
    <phoneticPr fontId="1" type="noConversion"/>
  </si>
  <si>
    <t>Molecular pathology : the molecular basis of human disease</t>
    <phoneticPr fontId="1" type="noConversion"/>
  </si>
  <si>
    <t>Clinical chemistry : principles, techniques, and correlations</t>
    <phoneticPr fontId="1" type="noConversion"/>
  </si>
  <si>
    <t>Clinical diagnostic tests : how to avoid errors in ordering tests and interpreting results</t>
    <phoneticPr fontId="1" type="noConversion"/>
  </si>
  <si>
    <t>Laposata, Michael</t>
    <phoneticPr fontId="1" type="noConversion"/>
  </si>
  <si>
    <t>Bishop, Michael L.</t>
    <phoneticPr fontId="1" type="noConversion"/>
  </si>
  <si>
    <t>Coleman, William B.</t>
    <phoneticPr fontId="1" type="noConversion"/>
  </si>
  <si>
    <t>Areman, Ellen M.</t>
    <phoneticPr fontId="1" type="noConversion"/>
  </si>
  <si>
    <t>Lewandrowski, Kent</t>
    <phoneticPr fontId="1" type="noConversion"/>
  </si>
  <si>
    <t>2018-06-22</t>
    <phoneticPr fontId="1" type="noConversion"/>
  </si>
  <si>
    <t>D0015620</t>
    <phoneticPr fontId="1" type="noConversion"/>
  </si>
  <si>
    <t>D0016047</t>
  </si>
  <si>
    <t>望診之基 : 頭面部五官各論</t>
  </si>
  <si>
    <r>
      <rPr>
        <sz val="12"/>
        <rFont val="新細明體"/>
        <family val="1"/>
        <charset val="136"/>
      </rPr>
      <t>林源泉</t>
    </r>
    <phoneticPr fontId="1" type="noConversion"/>
  </si>
  <si>
    <t>413.241 8729-2 2018</t>
  </si>
  <si>
    <r>
      <rPr>
        <sz val="12"/>
        <rFont val="新細明體"/>
        <family val="1"/>
        <charset val="136"/>
      </rPr>
      <t>中醫部</t>
    </r>
  </si>
  <si>
    <t>2018-10-16</t>
  </si>
  <si>
    <t>D0016088</t>
  </si>
  <si>
    <t>Vertical and horizontal ridge augmentation : new perspectives</t>
  </si>
  <si>
    <t>Urban, Istvan</t>
  </si>
  <si>
    <t>WU600.7 U725 2017</t>
  </si>
  <si>
    <t>2018-12-25</t>
  </si>
  <si>
    <t>D0016089</t>
  </si>
  <si>
    <t>Implant therapy in the esthetic zone : current treatment modalities and materials for single-tooth replacements</t>
  </si>
  <si>
    <t>Chappuis, V.</t>
  </si>
  <si>
    <t>WU640 C467 2017</t>
  </si>
  <si>
    <t>D0016090</t>
  </si>
  <si>
    <t>Horizontal alveolar ridge augmentation in implant dentistry : a surgical manual</t>
  </si>
  <si>
    <t>Tolstunov, Len</t>
    <phoneticPr fontId="1" type="noConversion"/>
  </si>
  <si>
    <t>WU600 H811 2016</t>
  </si>
  <si>
    <t>D0016091</t>
  </si>
  <si>
    <t>Microsurgery in endodontics</t>
  </si>
  <si>
    <t>Kim, Syngcuk</t>
    <phoneticPr fontId="1" type="noConversion"/>
  </si>
  <si>
    <t>WU230 M626 2018</t>
  </si>
  <si>
    <t>D0016092</t>
  </si>
  <si>
    <t>Ceramics in dentistry : principles and practice</t>
  </si>
  <si>
    <t>Kelly, J. Robert</t>
    <phoneticPr fontId="1" type="noConversion"/>
  </si>
  <si>
    <t>WU190 K297 2016</t>
  </si>
  <si>
    <t>D0016093</t>
  </si>
  <si>
    <t>牙科實證醫學 : 臨床牙科操作與學習之最佳工具 = Evidence-based dentistry : a tool for learning and practice in clinical dentistry</t>
  </si>
  <si>
    <r>
      <rPr>
        <sz val="12"/>
        <rFont val="新細明體"/>
        <family val="1"/>
        <charset val="136"/>
      </rPr>
      <t>鄭信忠</t>
    </r>
  </si>
  <si>
    <t>416.9 8464 2016</t>
  </si>
  <si>
    <t>D0016078</t>
  </si>
  <si>
    <t>食物解剖 : 飲食文化x歷史演進x料理技術x食材圖鑑,一分鐘讀懂世界美食,品嚐世界百味餐桌!</t>
  </si>
  <si>
    <r>
      <rPr>
        <sz val="12"/>
        <rFont val="新細明體"/>
        <family val="1"/>
        <charset val="136"/>
      </rPr>
      <t>羅思曼</t>
    </r>
  </si>
  <si>
    <t>538.7 8548 2018</t>
  </si>
  <si>
    <t>D0016101</t>
  </si>
  <si>
    <t>帶孩子到這世界的初衷 : 李佳燕醫師的親子門診</t>
  </si>
  <si>
    <r>
      <rPr>
        <sz val="12"/>
        <rFont val="新細明體"/>
        <family val="1"/>
        <charset val="136"/>
      </rPr>
      <t>李佳燕</t>
    </r>
  </si>
  <si>
    <t>528.2 8463 2018</t>
  </si>
  <si>
    <t>2018-11-01</t>
  </si>
  <si>
    <t>D0016102</t>
  </si>
  <si>
    <t>譚敦慈的無毒好生活</t>
  </si>
  <si>
    <t>411.1 8462 2017</t>
  </si>
  <si>
    <t>D0016103</t>
  </si>
  <si>
    <t>跟著光光老師,教出高正向小孩 : 家有大雄不用煩!「兒童專注力教主」有效解決天天上演的教養難題</t>
  </si>
  <si>
    <r>
      <rPr>
        <sz val="12"/>
        <rFont val="新細明體"/>
        <family val="1"/>
        <charset val="136"/>
      </rPr>
      <t>廖笙光</t>
    </r>
  </si>
  <si>
    <t>428.8 8566 2018</t>
  </si>
  <si>
    <t>D0016105</t>
  </si>
  <si>
    <t xml:space="preserve">咖啡的水科學 </t>
  </si>
  <si>
    <r>
      <rPr>
        <sz val="12"/>
        <rFont val="新細明體"/>
        <family val="1"/>
        <charset val="136"/>
      </rPr>
      <t>魚希至</t>
    </r>
  </si>
  <si>
    <t>427.42 8574 2018</t>
  </si>
  <si>
    <t>D0016048</t>
  </si>
  <si>
    <t>料理實驗室 : 每一道美味,都是有趣的科學遊戲</t>
  </si>
  <si>
    <r>
      <rPr>
        <sz val="12"/>
        <rFont val="新細明體"/>
        <family val="1"/>
        <charset val="136"/>
      </rPr>
      <t>羅培茲奧特</t>
    </r>
  </si>
  <si>
    <t>427.1 8544 2017</t>
  </si>
  <si>
    <r>
      <rPr>
        <sz val="12"/>
        <rFont val="新細明體"/>
        <family val="1"/>
        <charset val="136"/>
      </rPr>
      <t>腫瘤中心</t>
    </r>
    <r>
      <rPr>
        <sz val="12"/>
        <rFont val="Times New Roman"/>
        <family val="1"/>
      </rPr>
      <t xml:space="preserve"> </t>
    </r>
  </si>
  <si>
    <t>D0016049</t>
  </si>
  <si>
    <t>廚藝好好玩 : 探究真正飲食科學.破解廚房祕技.料理好食物</t>
  </si>
  <si>
    <r>
      <rPr>
        <sz val="12"/>
        <rFont val="新細明體"/>
        <family val="1"/>
        <charset val="136"/>
      </rPr>
      <t>波特</t>
    </r>
  </si>
  <si>
    <t>427 865 2017</t>
  </si>
  <si>
    <t>D0016050</t>
  </si>
  <si>
    <r>
      <rPr>
        <sz val="12"/>
        <rFont val="新細明體"/>
        <family val="1"/>
        <charset val="136"/>
      </rPr>
      <t>泰柯茲</t>
    </r>
  </si>
  <si>
    <t>411.3 8354 2017</t>
  </si>
  <si>
    <t>D0016051</t>
  </si>
  <si>
    <t>聰明的脂肪 : 脂肪吃得越多,體重減得越多</t>
  </si>
  <si>
    <r>
      <rPr>
        <sz val="12"/>
        <rFont val="新細明體"/>
        <family val="1"/>
        <charset val="136"/>
      </rPr>
      <t>麥斯利</t>
    </r>
  </si>
  <si>
    <t>411.94 8357 2017</t>
  </si>
  <si>
    <t>D0016052</t>
  </si>
  <si>
    <t>日本第一食安專家解析 : 你吃的食品怎麼來?</t>
  </si>
  <si>
    <r>
      <rPr>
        <sz val="12"/>
        <rFont val="新細明體"/>
        <family val="1"/>
        <charset val="136"/>
      </rPr>
      <t>磯部晶策</t>
    </r>
    <phoneticPr fontId="1" type="noConversion"/>
  </si>
  <si>
    <t>463 8345 2016</t>
  </si>
  <si>
    <t>D0016076</t>
  </si>
  <si>
    <t>用「保鮮袋」輕鬆做冷凍常備菜</t>
  </si>
  <si>
    <r>
      <rPr>
        <sz val="12"/>
        <rFont val="新細明體"/>
        <family val="1"/>
        <charset val="136"/>
      </rPr>
      <t>渡邉真紀</t>
    </r>
    <r>
      <rPr>
        <sz val="12"/>
        <rFont val="Times New Roman"/>
        <family val="1"/>
      </rPr>
      <t xml:space="preserve"> </t>
    </r>
  </si>
  <si>
    <t>427.74 8693 2017</t>
  </si>
  <si>
    <t>D0016077</t>
  </si>
  <si>
    <t>原始人飲食聖經 : 一份可以讓你終生奉行的低醣飲食計畫Whole 30</t>
  </si>
  <si>
    <r>
      <rPr>
        <sz val="12"/>
        <rFont val="新細明體"/>
        <family val="1"/>
        <charset val="136"/>
      </rPr>
      <t>哈特維格</t>
    </r>
  </si>
  <si>
    <t>411.3 8556 2017</t>
  </si>
  <si>
    <t>D0016079</t>
  </si>
  <si>
    <t>親愛的大人 : 其實我沒有那麼壞,我只是靜不下來</t>
  </si>
  <si>
    <r>
      <rPr>
        <sz val="12"/>
        <rFont val="新細明體"/>
        <family val="1"/>
        <charset val="136"/>
      </rPr>
      <t>幸佳慧</t>
    </r>
  </si>
  <si>
    <t>859.7 8563 2017</t>
  </si>
  <si>
    <t>D0016104</t>
  </si>
  <si>
    <t xml:space="preserve">你的孩子不是你的孩子 :  被考試綁架的家庭故事-一位家教老師的見證 </t>
  </si>
  <si>
    <r>
      <rPr>
        <sz val="12"/>
        <rFont val="新細明體"/>
        <family val="1"/>
        <charset val="136"/>
      </rPr>
      <t>吳曉樂</t>
    </r>
    <r>
      <rPr>
        <sz val="12"/>
        <rFont val="Times New Roman"/>
        <family val="1"/>
      </rPr>
      <t xml:space="preserve"> </t>
    </r>
  </si>
  <si>
    <t>528.2 8869 2018</t>
  </si>
  <si>
    <t>D0016067</t>
  </si>
  <si>
    <t>Halperin, Edward C.</t>
    <phoneticPr fontId="1" type="noConversion"/>
  </si>
  <si>
    <t>QZ269 P438 2018</t>
  </si>
  <si>
    <t>D0016068</t>
  </si>
  <si>
    <t>Radiobiology for the radiologist</t>
  </si>
  <si>
    <t>Hall, Eric J.</t>
    <phoneticPr fontId="1" type="noConversion"/>
  </si>
  <si>
    <t>WN600 H175 2019</t>
  </si>
  <si>
    <t>2018-12-18</t>
  </si>
  <si>
    <t>D0016069</t>
  </si>
  <si>
    <t>Hristov, Boris</t>
    <phoneticPr fontId="1" type="noConversion"/>
  </si>
  <si>
    <t>QZ18.2 R1291 2019</t>
  </si>
  <si>
    <t>D0016070</t>
  </si>
  <si>
    <t>Pocket guide to radiation oncology</t>
  </si>
  <si>
    <t>Chamberlain, Daniel</t>
    <phoneticPr fontId="1" type="noConversion"/>
  </si>
  <si>
    <t>QZ39 P739 2017</t>
  </si>
  <si>
    <t>D0016071</t>
  </si>
  <si>
    <t>Hansen, Eric K.</t>
    <phoneticPr fontId="1" type="noConversion"/>
  </si>
  <si>
    <t>QZ39 H236 2018</t>
  </si>
  <si>
    <t>D0016072</t>
  </si>
  <si>
    <t>Joiner, Michael</t>
    <phoneticPr fontId="1" type="noConversion"/>
  </si>
  <si>
    <t>QZ269 B311 2019</t>
  </si>
  <si>
    <t>Nuclear cardiology : practical applications</t>
  </si>
  <si>
    <t>WG141.5.R3 N964 2018 C.2</t>
  </si>
  <si>
    <t>核子醫學與PET/CT : 技術學與技術</t>
  </si>
  <si>
    <r>
      <rPr>
        <sz val="12"/>
        <rFont val="新細明體"/>
        <family val="1"/>
        <charset val="136"/>
      </rPr>
      <t>克里斯蒂安</t>
    </r>
  </si>
  <si>
    <t>415.216 8555 2015</t>
  </si>
  <si>
    <t>D0016053</t>
  </si>
  <si>
    <t>Heller, Gary V.</t>
    <phoneticPr fontId="1" type="noConversion"/>
  </si>
  <si>
    <t>D0016054</t>
  </si>
  <si>
    <t>D0016073</t>
  </si>
  <si>
    <t>Transfusion medicine in the hot seat : a case-based primer</t>
  </si>
  <si>
    <t>Quillen, Karen</t>
    <phoneticPr fontId="1" type="noConversion"/>
  </si>
  <si>
    <t>WB356 Q67 2016</t>
  </si>
  <si>
    <t>D0016074</t>
  </si>
  <si>
    <t>A practical guide to global point-of-care testing</t>
  </si>
  <si>
    <t>Shephard, Mark</t>
    <phoneticPr fontId="1" type="noConversion"/>
  </si>
  <si>
    <t>WB100 P895 2016</t>
  </si>
  <si>
    <t>D0016075</t>
  </si>
  <si>
    <t>Biomarkers in neoplastic neuropathology</t>
  </si>
  <si>
    <t>Rodríguez, Fausto J.</t>
    <phoneticPr fontId="1" type="noConversion"/>
  </si>
  <si>
    <t>WL160 R696 2016</t>
  </si>
  <si>
    <t>D0016055</t>
  </si>
  <si>
    <t>素食坐月子 : 80道滋補養身調理月子餐</t>
  </si>
  <si>
    <r>
      <rPr>
        <sz val="12"/>
        <rFont val="新細明體"/>
        <family val="1"/>
        <charset val="136"/>
      </rPr>
      <t>王培仁</t>
    </r>
  </si>
  <si>
    <t>427.31 8446-2 2017</t>
  </si>
  <si>
    <t>D0016058</t>
  </si>
  <si>
    <t>重拾孕前纖瘦好身材の450道月子餐 : 專為產後黃金四週量身打造的辣媽食譜</t>
  </si>
  <si>
    <r>
      <rPr>
        <sz val="12"/>
        <rFont val="新細明體"/>
        <family val="1"/>
        <charset val="136"/>
      </rPr>
      <t>樂媽咪名廚團隊</t>
    </r>
    <r>
      <rPr>
        <sz val="12"/>
        <rFont val="Times New Roman"/>
        <family val="1"/>
      </rPr>
      <t xml:space="preserve"> </t>
    </r>
  </si>
  <si>
    <t>429.13 8958 2017</t>
  </si>
  <si>
    <t>2018-11-27</t>
  </si>
  <si>
    <t>D0016059</t>
  </si>
  <si>
    <t>生酮治病飲食全書 : 酮體自救飲食者最真實的成功告白</t>
  </si>
  <si>
    <r>
      <rPr>
        <sz val="12"/>
        <rFont val="新細明體"/>
        <family val="1"/>
        <charset val="136"/>
      </rPr>
      <t>摩爾</t>
    </r>
  </si>
  <si>
    <t>411.3 843 2017</t>
  </si>
  <si>
    <t>D0016060</t>
  </si>
  <si>
    <t>致命的飲料</t>
  </si>
  <si>
    <r>
      <rPr>
        <sz val="12"/>
        <rFont val="新細明體"/>
        <family val="1"/>
        <charset val="136"/>
      </rPr>
      <t>艾波頓</t>
    </r>
  </si>
  <si>
    <t>412.25 8863 2017</t>
  </si>
  <si>
    <t>D0016080</t>
  </si>
  <si>
    <t>飲料大騙局 : 第一手飲料廠商不敢說的真相.前食品公司員工挺身吐露告白</t>
  </si>
  <si>
    <r>
      <rPr>
        <sz val="12"/>
        <rFont val="新細明體"/>
        <family val="1"/>
        <charset val="136"/>
      </rPr>
      <t>黃太瑛</t>
    </r>
    <r>
      <rPr>
        <sz val="12"/>
        <rFont val="Times New Roman"/>
        <family val="1"/>
      </rPr>
      <t xml:space="preserve"> </t>
    </r>
  </si>
  <si>
    <t>411.4 8337 2015</t>
  </si>
  <si>
    <t>D0016107</t>
  </si>
  <si>
    <t>跟TED學說故事,感動全世界 : 好故事是你最強大的人生資產</t>
  </si>
  <si>
    <r>
      <rPr>
        <sz val="12"/>
        <rFont val="新細明體"/>
        <family val="1"/>
        <charset val="136"/>
      </rPr>
      <t>蓋洛</t>
    </r>
  </si>
  <si>
    <t>494.6 853-2 2016</t>
  </si>
  <si>
    <t>D0016108</t>
  </si>
  <si>
    <t>TED talks 說話的力量 : 你可以用言語來改變自己,也改變世界 : TED唯一官方版演講指南</t>
  </si>
  <si>
    <t>811.9 8357 2016</t>
  </si>
  <si>
    <t>D0016056</t>
  </si>
  <si>
    <t>蔬食療癒月子餐 : 陪妳渡過女人一生最重要的階段</t>
  </si>
  <si>
    <r>
      <rPr>
        <sz val="12"/>
        <rFont val="新細明體"/>
        <family val="1"/>
        <charset val="136"/>
      </rPr>
      <t>林勃攸</t>
    </r>
  </si>
  <si>
    <t>429.13 8769 2018</t>
  </si>
  <si>
    <r>
      <rPr>
        <sz val="12"/>
        <rFont val="新細明體"/>
        <family val="1"/>
        <charset val="136"/>
      </rPr>
      <t>營養治療科</t>
    </r>
    <r>
      <rPr>
        <sz val="12"/>
        <rFont val="Times New Roman"/>
        <family val="1"/>
      </rPr>
      <t xml:space="preserve"> </t>
    </r>
  </si>
  <si>
    <t>D0016057</t>
  </si>
  <si>
    <t>日日蔬療! 對症素食抗病全書</t>
  </si>
  <si>
    <r>
      <rPr>
        <sz val="12"/>
        <rFont val="新細明體"/>
        <family val="1"/>
        <charset val="136"/>
      </rPr>
      <t>謝馥如</t>
    </r>
    <r>
      <rPr>
        <sz val="12"/>
        <rFont val="Times New Roman"/>
        <family val="1"/>
      </rPr>
      <t xml:space="preserve"> </t>
    </r>
  </si>
  <si>
    <t>418.914 8296 2017</t>
  </si>
  <si>
    <t>D0016061</t>
  </si>
  <si>
    <t>千萬講師的50堂說話課</t>
  </si>
  <si>
    <r>
      <rPr>
        <sz val="12"/>
        <rFont val="新細明體"/>
        <family val="1"/>
        <charset val="136"/>
      </rPr>
      <t>謝文憲</t>
    </r>
  </si>
  <si>
    <t>494.35 8262 2017</t>
  </si>
  <si>
    <t>D0016081</t>
  </si>
  <si>
    <t xml:space="preserve">說出影響力 :  3分鐘說一個好故事, 不說理也能服人 </t>
  </si>
  <si>
    <r>
      <rPr>
        <sz val="12"/>
        <rFont val="新細明體"/>
        <family val="1"/>
        <charset val="136"/>
      </rPr>
      <t>謝文憲</t>
    </r>
    <r>
      <rPr>
        <sz val="12"/>
        <rFont val="Times New Roman"/>
        <family val="1"/>
      </rPr>
      <t xml:space="preserve"> </t>
    </r>
  </si>
  <si>
    <t>192.32 8262 2018</t>
  </si>
  <si>
    <t>D0016106</t>
  </si>
  <si>
    <t>在TOYOTA學到的只要「紙1張」的超實踐整理技術</t>
  </si>
  <si>
    <r>
      <rPr>
        <sz val="12"/>
        <rFont val="新細明體"/>
        <family val="1"/>
        <charset val="136"/>
      </rPr>
      <t>淺田卓</t>
    </r>
    <r>
      <rPr>
        <sz val="12"/>
        <rFont val="Times New Roman"/>
        <family val="1"/>
      </rPr>
      <t xml:space="preserve"> </t>
    </r>
  </si>
  <si>
    <t>494.45 8256 2017</t>
  </si>
  <si>
    <t>D0016169</t>
  </si>
  <si>
    <t>418.026 8773 2019</t>
  </si>
  <si>
    <t>D0016170</t>
  </si>
  <si>
    <t>419.82 8463 2018 V.1</t>
  </si>
  <si>
    <t>D0016171</t>
  </si>
  <si>
    <t>419.82 8463 2018 V.2</t>
  </si>
  <si>
    <t>D0016172</t>
  </si>
  <si>
    <t>419.82 8666 2018</t>
  </si>
  <si>
    <t>D0016173</t>
  </si>
  <si>
    <t>419.63 8756 2018</t>
  </si>
  <si>
    <t>D0016174</t>
  </si>
  <si>
    <t>410.4 8494 2018</t>
  </si>
  <si>
    <t>D0016175</t>
  </si>
  <si>
    <t>415.12 8635 2018</t>
  </si>
  <si>
    <t>D0016176</t>
  </si>
  <si>
    <t>412.51 8646 2017</t>
  </si>
  <si>
    <t>D0016177</t>
  </si>
  <si>
    <t>415.3023 8963 2016 C.37</t>
  </si>
  <si>
    <t>D0016178</t>
  </si>
  <si>
    <t>416.1 8772 2012 V.2C.2</t>
  </si>
  <si>
    <t>D0016179</t>
  </si>
  <si>
    <t>419.812 8666 2018</t>
  </si>
  <si>
    <t>D0016180</t>
  </si>
  <si>
    <t>410.04 8744 2017</t>
  </si>
  <si>
    <t>D0016181</t>
  </si>
  <si>
    <t>410.41 8742 2017</t>
  </si>
  <si>
    <t>D0016182</t>
  </si>
  <si>
    <t>802.3 8537 2017 C.2</t>
  </si>
  <si>
    <t>2019-05-10</t>
  </si>
  <si>
    <r>
      <t>108</t>
    </r>
    <r>
      <rPr>
        <sz val="10"/>
        <rFont val="細明體"/>
        <family val="3"/>
        <charset val="136"/>
      </rPr>
      <t>年第</t>
    </r>
    <r>
      <rPr>
        <sz val="10"/>
        <rFont val="Times New Roman"/>
        <family val="1"/>
      </rPr>
      <t>1</t>
    </r>
    <r>
      <rPr>
        <sz val="10"/>
        <rFont val="細明體"/>
        <family val="3"/>
        <charset val="136"/>
      </rPr>
      <t>次圖委會購買</t>
    </r>
    <phoneticPr fontId="1" type="noConversion"/>
  </si>
  <si>
    <r>
      <t>108</t>
    </r>
    <r>
      <rPr>
        <sz val="10"/>
        <rFont val="細明體"/>
        <family val="3"/>
        <charset val="136"/>
      </rPr>
      <t>年第</t>
    </r>
    <r>
      <rPr>
        <sz val="10"/>
        <rFont val="Times New Roman"/>
        <family val="1"/>
      </rPr>
      <t>1次圖委會購買</t>
    </r>
    <r>
      <rPr>
        <sz val="10"/>
        <rFont val="細明體"/>
        <family val="3"/>
        <charset val="136"/>
      </rPr>
      <t/>
    </r>
  </si>
  <si>
    <r>
      <rPr>
        <sz val="12"/>
        <rFont val="新細明體"/>
        <family val="1"/>
        <charset val="136"/>
      </rPr>
      <t>斗六病房</t>
    </r>
    <phoneticPr fontId="1" type="noConversion"/>
  </si>
  <si>
    <r>
      <rPr>
        <sz val="12"/>
        <rFont val="新細明體"/>
        <family val="1"/>
        <charset val="136"/>
      </rPr>
      <t>大林慈濟醫院醫療團隊</t>
    </r>
    <r>
      <rPr>
        <sz val="12"/>
        <rFont val="Times New Roman"/>
        <family val="1"/>
      </rPr>
      <t xml:space="preserve"> </t>
    </r>
  </si>
  <si>
    <r>
      <rPr>
        <sz val="12"/>
        <rFont val="新細明體"/>
        <family val="1"/>
        <charset val="136"/>
      </rPr>
      <t>斗六病房</t>
    </r>
  </si>
  <si>
    <r>
      <rPr>
        <sz val="12"/>
        <rFont val="新細明體"/>
        <family val="1"/>
        <charset val="136"/>
      </rPr>
      <t>國語辭典編輯委員會</t>
    </r>
  </si>
  <si>
    <t xml:space="preserve">常用藥物治療手冊.  第52期 =  Therapeutic handbook of common drugs </t>
  </si>
  <si>
    <t>內外科護理學 = Medical-surgical nursing</t>
  </si>
  <si>
    <t>內外科護理技術 = Medical-surgical nursing techniques</t>
  </si>
  <si>
    <t>護理報告之課室教學與臨床應用 = The teaching and application of nursing reports</t>
  </si>
  <si>
    <t>常用醫護術語 = Commonly used medical terminology</t>
  </si>
  <si>
    <t>醫護檢驗手冊 = Medical and nursing diagnostic and laboratory test handbook</t>
  </si>
  <si>
    <t>健檢報告完全手冊</t>
  </si>
  <si>
    <t xml:space="preserve">簡易圖解心電圖 </t>
  </si>
  <si>
    <t>你可以跟醫生喊卡 : 常見手術及其風險</t>
  </si>
  <si>
    <t>NANDA International護理診斷 : 定義與分類2018-2020</t>
  </si>
  <si>
    <t>華杏醫學大辭典 = Farseeing medical dictionary</t>
  </si>
  <si>
    <t>新編國語辭典</t>
  </si>
  <si>
    <r>
      <rPr>
        <sz val="12"/>
        <rFont val="新細明體"/>
        <family val="1"/>
        <charset val="136"/>
      </rPr>
      <t>李皎正</t>
    </r>
    <phoneticPr fontId="1" type="noConversion"/>
  </si>
  <si>
    <t>2019-06-04</t>
  </si>
  <si>
    <t>D0016205</t>
  </si>
  <si>
    <t>418.026 8773 2019 C.2</t>
  </si>
  <si>
    <t>D0016206</t>
  </si>
  <si>
    <t>419.82 8463 2018 V.1 C.2</t>
    <phoneticPr fontId="1" type="noConversion"/>
  </si>
  <si>
    <t>D0016207</t>
  </si>
  <si>
    <t>419.82 8463 2018 V.2 C.2</t>
    <phoneticPr fontId="1" type="noConversion"/>
  </si>
  <si>
    <t>D0016208</t>
  </si>
  <si>
    <t>419.63 8756 2018 C.2</t>
  </si>
  <si>
    <t>D0016209</t>
  </si>
  <si>
    <t>臨床症狀護理 = Nursing care of clinical symptoms</t>
  </si>
  <si>
    <t>419.8 8775 2017</t>
  </si>
  <si>
    <t>D0016210</t>
  </si>
  <si>
    <t>419.82 8666 2018 C.2</t>
  </si>
  <si>
    <t>D0016211</t>
  </si>
  <si>
    <t>應用護理過程 : 批判思考的工具</t>
  </si>
  <si>
    <t>419.7 8532 2013 C.19</t>
  </si>
  <si>
    <t>D0016212</t>
  </si>
  <si>
    <r>
      <rPr>
        <sz val="12"/>
        <rFont val="新細明體"/>
        <family val="1"/>
        <charset val="136"/>
      </rPr>
      <t>李皎正</t>
    </r>
    <r>
      <rPr>
        <sz val="12"/>
        <rFont val="Times New Roman"/>
        <family val="1"/>
      </rPr>
      <t>,</t>
    </r>
  </si>
  <si>
    <t>410.4 8494 2018 C.2</t>
  </si>
  <si>
    <t>D0016213</t>
  </si>
  <si>
    <t>415.12 8635 2018 C.2</t>
  </si>
  <si>
    <t>D0016214</t>
  </si>
  <si>
    <t>412.51 8646 2017 C.2</t>
  </si>
  <si>
    <t>D0016215</t>
  </si>
  <si>
    <t>品管圈實際演練法 = Q-PAT method</t>
  </si>
  <si>
    <t>494.56 8645 2011 C.27</t>
  </si>
  <si>
    <t>D0016216</t>
  </si>
  <si>
    <t>護理過程 = Nursing process</t>
  </si>
  <si>
    <t>419.6 8584 2018</t>
  </si>
  <si>
    <t>D0016217</t>
  </si>
  <si>
    <t>410.04 8744 2017 C.2</t>
  </si>
  <si>
    <t>D0016218</t>
  </si>
  <si>
    <t>410.41 8742 2017 C.2</t>
  </si>
  <si>
    <t>D0016219</t>
  </si>
  <si>
    <t>802.3 8537 2017 C.3</t>
  </si>
  <si>
    <t>D0016220</t>
    <phoneticPr fontId="1" type="noConversion"/>
  </si>
  <si>
    <t>0-24個月素食寶寶副食品營養全書 : 國內第1本專為素食寶寶 量身規劃營養美味食典</t>
  </si>
  <si>
    <r>
      <rPr>
        <sz val="12"/>
        <rFont val="新細明體"/>
        <family val="1"/>
        <charset val="136"/>
      </rPr>
      <t>楊忠偉</t>
    </r>
    <r>
      <rPr>
        <sz val="12"/>
        <rFont val="Times New Roman"/>
        <family val="1"/>
      </rPr>
      <t xml:space="preserve"> </t>
    </r>
  </si>
  <si>
    <t>428.3 8647 2017</t>
  </si>
  <si>
    <t>D0016221</t>
  </si>
  <si>
    <t>哺乳問題的診斷與治療 : 圖解指南</t>
  </si>
  <si>
    <r>
      <rPr>
        <sz val="12"/>
        <rFont val="新細明體"/>
        <family val="1"/>
        <charset val="136"/>
      </rPr>
      <t>包斯</t>
    </r>
  </si>
  <si>
    <t>417.29 875 2017</t>
  </si>
  <si>
    <t>D0016222</t>
  </si>
  <si>
    <t>新手媽咪育兒寶典 : 專業婦科權威醫師獻給孕媽咪的育兒百科</t>
  </si>
  <si>
    <r>
      <rPr>
        <sz val="12"/>
        <rFont val="新細明體"/>
        <family val="1"/>
        <charset val="136"/>
      </rPr>
      <t>劉子霞</t>
    </r>
  </si>
  <si>
    <t>428 8747 2018</t>
  </si>
  <si>
    <t>D0016223</t>
  </si>
  <si>
    <t>葉勝雄醫師的育兒發燒經 : 從哺育照護到小兒疾病,人氣小兒科醫師的育兒解答</t>
  </si>
  <si>
    <r>
      <rPr>
        <sz val="12"/>
        <rFont val="新細明體"/>
        <family val="1"/>
        <charset val="136"/>
      </rPr>
      <t>葉勝雄</t>
    </r>
  </si>
  <si>
    <t>417.5 8884 2018</t>
  </si>
  <si>
    <t>D0016224</t>
  </si>
  <si>
    <t>母乳最好 : 母乳,上天賜予寶寶最完美的食物</t>
  </si>
  <si>
    <r>
      <rPr>
        <sz val="12"/>
        <rFont val="新細明體"/>
        <family val="1"/>
        <charset val="136"/>
      </rPr>
      <t>陳昭惠</t>
    </r>
  </si>
  <si>
    <t>428.3 8753 2017</t>
  </si>
  <si>
    <t>新手父母一次上手育兒百科 : 產婦．新生兒，居家照護全圖解 :日常基礎照護 x 小兒常見疾病 x 產後常見問題 x 產婦乳腺疏通 x 中醫體質調理, 權威醫師給你最完善解答</t>
  </si>
  <si>
    <r>
      <rPr>
        <sz val="12"/>
        <rFont val="新細明體"/>
        <family val="1"/>
        <charset val="136"/>
      </rPr>
      <t>臺灣母嬰月子醫學會</t>
    </r>
    <r>
      <rPr>
        <sz val="12"/>
        <rFont val="Times New Roman"/>
        <family val="1"/>
      </rPr>
      <t xml:space="preserve"> </t>
    </r>
  </si>
  <si>
    <t>D0016226</t>
  </si>
  <si>
    <t>職場奶媽攻略 : 母乳媽媽必讀的追奶秘方</t>
  </si>
  <si>
    <r>
      <rPr>
        <sz val="12"/>
        <rFont val="新細明體"/>
        <family val="1"/>
        <charset val="136"/>
      </rPr>
      <t>周贇</t>
    </r>
  </si>
  <si>
    <t>428.3 862 2018</t>
  </si>
  <si>
    <t>D0016227</t>
  </si>
  <si>
    <t>母乳親餵Q&amp;A : 媽咪的好幫手實踐篇!</t>
  </si>
  <si>
    <r>
      <rPr>
        <sz val="12"/>
        <rFont val="新細明體"/>
        <family val="1"/>
        <charset val="136"/>
      </rPr>
      <t>蘇樂寧</t>
    </r>
  </si>
  <si>
    <t>428.3 8894 2014</t>
  </si>
  <si>
    <t>D0016228</t>
  </si>
  <si>
    <t>愛哺乳 : 哺餵母乳大小事</t>
  </si>
  <si>
    <r>
      <rPr>
        <sz val="12"/>
        <rFont val="新細明體"/>
        <family val="1"/>
        <charset val="136"/>
      </rPr>
      <t>蕭如芳</t>
    </r>
  </si>
  <si>
    <t>428.3 8667 2018</t>
  </si>
  <si>
    <t>D0016229</t>
  </si>
  <si>
    <t>照著養，爸媽不緊張，寶寶超健康 : 台大資深兒科醫師完全解答父母 0~1歲育兒疑難</t>
  </si>
  <si>
    <r>
      <rPr>
        <sz val="12"/>
        <rFont val="新細明體"/>
        <family val="1"/>
        <charset val="136"/>
      </rPr>
      <t>湯國廷</t>
    </r>
    <r>
      <rPr>
        <sz val="12"/>
        <rFont val="Times New Roman"/>
        <family val="1"/>
      </rPr>
      <t xml:space="preserve"> </t>
    </r>
  </si>
  <si>
    <t>428 8559 2018</t>
  </si>
  <si>
    <t>D0016230</t>
  </si>
  <si>
    <r>
      <rPr>
        <sz val="12"/>
        <rFont val="新細明體"/>
        <family val="1"/>
        <charset val="136"/>
      </rPr>
      <t>孕育健康</t>
    </r>
    <r>
      <rPr>
        <sz val="12"/>
        <rFont val="Times New Roman"/>
        <family val="1"/>
      </rPr>
      <t>BB</t>
    </r>
    <r>
      <rPr>
        <sz val="12"/>
        <rFont val="新細明體"/>
        <family val="1"/>
        <charset val="136"/>
      </rPr>
      <t>！</t>
    </r>
    <r>
      <rPr>
        <sz val="12"/>
        <rFont val="Times New Roman"/>
        <family val="1"/>
      </rPr>
      <t xml:space="preserve">: </t>
    </r>
    <r>
      <rPr>
        <sz val="12"/>
        <rFont val="新細明體"/>
        <family val="1"/>
        <charset val="136"/>
      </rPr>
      <t>醫生爸爸</t>
    </r>
    <r>
      <rPr>
        <sz val="12"/>
        <rFont val="Times New Roman"/>
        <family val="1"/>
      </rPr>
      <t>100</t>
    </r>
    <r>
      <rPr>
        <sz val="12"/>
        <rFont val="新細明體"/>
        <family val="1"/>
        <charset val="136"/>
      </rPr>
      <t>個育兒你問我答</t>
    </r>
    <r>
      <rPr>
        <sz val="12"/>
        <rFont val="Times New Roman"/>
        <family val="1"/>
      </rPr>
      <t>/</t>
    </r>
  </si>
  <si>
    <r>
      <rPr>
        <sz val="12"/>
        <rFont val="新細明體"/>
        <family val="1"/>
        <charset val="136"/>
      </rPr>
      <t>陳欣永</t>
    </r>
  </si>
  <si>
    <t>428 8796 2018</t>
  </si>
  <si>
    <t>坐好月子,過好日子 : 中醫師彭溫雅的女性調理書</t>
  </si>
  <si>
    <r>
      <rPr>
        <sz val="12"/>
        <rFont val="新細明體"/>
        <family val="1"/>
        <charset val="136"/>
      </rPr>
      <t>彭溫雅</t>
    </r>
  </si>
  <si>
    <t>D0016232</t>
  </si>
  <si>
    <t>百歲醫師教我的育兒寶典(10年慶功版)</t>
  </si>
  <si>
    <r>
      <rPr>
        <sz val="12"/>
        <rFont val="新細明體"/>
        <family val="1"/>
        <charset val="136"/>
      </rPr>
      <t>林奐均</t>
    </r>
    <phoneticPr fontId="1" type="noConversion"/>
  </si>
  <si>
    <t>428 8794 2018</t>
  </si>
  <si>
    <t>D0016233</t>
  </si>
  <si>
    <t>0-2歲寶寶的遊戲、運動與飲食 : 讓孩子快樂學習, 培養適應力、思考力和觀察力</t>
  </si>
  <si>
    <r>
      <rPr>
        <sz val="12"/>
        <rFont val="新細明體"/>
        <family val="1"/>
        <charset val="136"/>
      </rPr>
      <t>樂媽咪孕產育團隊</t>
    </r>
    <r>
      <rPr>
        <sz val="12"/>
        <rFont val="Times New Roman"/>
        <family val="1"/>
      </rPr>
      <t xml:space="preserve"> </t>
    </r>
  </si>
  <si>
    <t>428.3 8968 2018</t>
  </si>
  <si>
    <t>D0016234</t>
  </si>
  <si>
    <t>嬰幼兒營養餐 : 150道營養食譜 + 450題餵養疑惑解答</t>
  </si>
  <si>
    <r>
      <rPr>
        <sz val="12"/>
        <rFont val="新細明體"/>
        <family val="1"/>
        <charset val="136"/>
      </rPr>
      <t>李婉萍</t>
    </r>
    <r>
      <rPr>
        <sz val="12"/>
        <rFont val="Times New Roman"/>
        <family val="1"/>
      </rPr>
      <t xml:space="preserve"> </t>
    </r>
  </si>
  <si>
    <t>428.3 8476 2018</t>
  </si>
  <si>
    <t>D0016183</t>
  </si>
  <si>
    <t>The Washington manual of echocardiography</t>
  </si>
  <si>
    <t xml:space="preserve">Quader, Nishath </t>
  </si>
  <si>
    <t>WG141.5.E2 W317 2017</t>
  </si>
  <si>
    <t>2019-06-04</t>
    <phoneticPr fontId="1" type="noConversion"/>
  </si>
  <si>
    <t>D0016187</t>
  </si>
  <si>
    <t>Trauma</t>
  </si>
  <si>
    <t xml:space="preserve">Moore, Ernest Eugene </t>
  </si>
  <si>
    <t>WO700 T777:2 2017</t>
  </si>
  <si>
    <r>
      <rPr>
        <sz val="12"/>
        <rFont val="新細明體"/>
        <family val="1"/>
        <charset val="136"/>
      </rPr>
      <t>外科加護病房</t>
    </r>
  </si>
  <si>
    <t>D0016188</t>
  </si>
  <si>
    <t>Critical care ultrasonography</t>
  </si>
  <si>
    <t>Levitov, Alexander,</t>
  </si>
  <si>
    <t>WN208 C934 2014</t>
  </si>
  <si>
    <t>D0016189</t>
  </si>
  <si>
    <t>Emergency department resuscitation of the critically ill</t>
  </si>
  <si>
    <t xml:space="preserve">Winters, Michael E.r </t>
  </si>
  <si>
    <t>WX215 E534 2017</t>
  </si>
  <si>
    <t>D0016250</t>
    <phoneticPr fontId="1" type="noConversion"/>
  </si>
  <si>
    <t>Goldfranks toxicologic emergencies</t>
  </si>
  <si>
    <t>Nelson, Lewis,</t>
  </si>
  <si>
    <t>QV600 N427 2019</t>
  </si>
  <si>
    <t>D0016251</t>
  </si>
  <si>
    <t>Critical care toxicology : diagnosis and management of the critically poisoned patient</t>
  </si>
  <si>
    <t>Brent, Jeffrey</t>
    <phoneticPr fontId="1" type="noConversion"/>
  </si>
  <si>
    <t>QV600 C934 2017 V.1</t>
  </si>
  <si>
    <t>D0016252</t>
  </si>
  <si>
    <t>QV600 C934 2017 V.2</t>
  </si>
  <si>
    <t>D0016253</t>
  </si>
  <si>
    <t>QV600 C934 2017 V.3</t>
  </si>
  <si>
    <t>D0016254</t>
  </si>
  <si>
    <t>Essentials of mechanical ventilation</t>
  </si>
  <si>
    <t>Hess, Dean</t>
    <phoneticPr fontId="1" type="noConversion"/>
  </si>
  <si>
    <t>WF145 H586 2019</t>
  </si>
  <si>
    <t>2019-07-02</t>
  </si>
  <si>
    <r>
      <rPr>
        <sz val="12"/>
        <rFont val="新細明體"/>
        <family val="1"/>
        <charset val="136"/>
      </rPr>
      <t>外科加護病房</t>
    </r>
    <phoneticPr fontId="1" type="noConversion"/>
  </si>
  <si>
    <t>D0016184</t>
  </si>
  <si>
    <t>Orthopaedic knowledge update. Shoulder and elbow 4</t>
  </si>
  <si>
    <t xml:space="preserve">Nicholson, Gregory P </t>
  </si>
  <si>
    <t>WE810 O774 2013</t>
  </si>
  <si>
    <t>D0016185</t>
    <phoneticPr fontId="1" type="noConversion"/>
  </si>
  <si>
    <t>Orthopaedic knowledge update. Hip and knee reconstruction/</t>
  </si>
  <si>
    <t>Mont, Michael A.,</t>
  </si>
  <si>
    <t>WE860 O774 2017</t>
  </si>
  <si>
    <t>D0016186</t>
  </si>
  <si>
    <t>Orthopaedic knowledge update. Sports medicine</t>
  </si>
  <si>
    <t>Miller, Mark D.,</t>
  </si>
  <si>
    <t>QT261 O774 2016</t>
  </si>
  <si>
    <t>D0016190</t>
  </si>
  <si>
    <t>PET/CT in thyroid cancer</t>
  </si>
  <si>
    <t xml:space="preserve">Vinjamuri, Sobhan, </t>
  </si>
  <si>
    <t>WK270 P477 2018</t>
  </si>
  <si>
    <t>D0016191</t>
  </si>
  <si>
    <t>品質管理 : 現代化觀念與實務應用 = Quality management : contemporary concepts and practical applications</t>
  </si>
  <si>
    <r>
      <rPr>
        <sz val="12"/>
        <rFont val="新細明體"/>
        <family val="1"/>
        <charset val="136"/>
      </rPr>
      <t>鄭春生</t>
    </r>
  </si>
  <si>
    <t>494.56 8446 2018</t>
  </si>
  <si>
    <r>
      <rPr>
        <sz val="12"/>
        <rFont val="新細明體"/>
        <family val="1"/>
        <charset val="136"/>
      </rPr>
      <t>品管中心</t>
    </r>
  </si>
  <si>
    <t>D0016194</t>
  </si>
  <si>
    <t>品質致勝 : 全方位的品質管理,才能帶動高績效的競爭力 = Quality management to create competitiveness</t>
  </si>
  <si>
    <r>
      <rPr>
        <sz val="12"/>
        <rFont val="新細明體"/>
        <family val="1"/>
        <charset val="136"/>
      </rPr>
      <t>鮑益新</t>
    </r>
  </si>
  <si>
    <t>494.56 8734 2018</t>
  </si>
  <si>
    <t>D0016192</t>
  </si>
  <si>
    <t>醫療機構內部控制制度實務</t>
  </si>
  <si>
    <r>
      <rPr>
        <sz val="12"/>
        <rFont val="新細明體"/>
        <family val="1"/>
        <charset val="136"/>
      </rPr>
      <t>傅蘭英</t>
    </r>
  </si>
  <si>
    <t>419.2 8588 2012</t>
  </si>
  <si>
    <r>
      <rPr>
        <sz val="12"/>
        <rFont val="新細明體"/>
        <family val="1"/>
        <charset val="136"/>
      </rPr>
      <t>品管中心</t>
    </r>
    <r>
      <rPr>
        <sz val="12"/>
        <rFont val="Times New Roman"/>
        <family val="1"/>
      </rPr>
      <t xml:space="preserve"> </t>
    </r>
  </si>
  <si>
    <t>D0016193</t>
  </si>
  <si>
    <t>智城慧市大未來 : 全球趨勢、智慧應用、案例解讀,完全啟動下世代產業新商機! = The coming future of smart city</t>
  </si>
  <si>
    <r>
      <rPr>
        <sz val="12"/>
        <rFont val="新細明體"/>
        <family val="1"/>
        <charset val="136"/>
      </rPr>
      <t>中衛發展中心</t>
    </r>
    <r>
      <rPr>
        <sz val="12"/>
        <rFont val="Times New Roman"/>
        <family val="1"/>
      </rPr>
      <t xml:space="preserve"> </t>
    </r>
  </si>
  <si>
    <t>484.6 8677 2017</t>
  </si>
  <si>
    <r>
      <rPr>
        <sz val="12"/>
        <rFont val="新細明體"/>
        <family val="1"/>
        <charset val="136"/>
      </rPr>
      <t>黃翠華</t>
    </r>
  </si>
  <si>
    <t>411.3 8356 2019</t>
  </si>
  <si>
    <t>D0016196</t>
  </si>
  <si>
    <t>Hoffbrands血液學精要</t>
  </si>
  <si>
    <r>
      <rPr>
        <sz val="12"/>
        <rFont val="新細明體"/>
        <family val="1"/>
        <charset val="136"/>
      </rPr>
      <t>霍夫布蘭</t>
    </r>
  </si>
  <si>
    <t>415.6 8475 2017</t>
  </si>
  <si>
    <t>D0016198</t>
  </si>
  <si>
    <t>救命飲食 : 21世紀最重要的預防醫學聖經</t>
  </si>
  <si>
    <t>411.3 8743-2 2018</t>
  </si>
  <si>
    <t>D0016199</t>
  </si>
  <si>
    <t>藥師心內話 : 廣告藥品、網路保健食品、兒童用藥......資深藥師教你秒懂50個不得了的醫藥真相</t>
  </si>
  <si>
    <t>Drugs,</t>
  </si>
  <si>
    <t>429 8872 2018</t>
  </si>
  <si>
    <t>D0016236</t>
  </si>
  <si>
    <t>百年早餐史 : 現代人最重要的晨間革命,可可、咖啡與糖霜編織而成的芬芳記憶</t>
  </si>
  <si>
    <r>
      <rPr>
        <sz val="12"/>
        <rFont val="新細明體"/>
        <family val="1"/>
        <charset val="136"/>
      </rPr>
      <t>葛塔魯</t>
    </r>
  </si>
  <si>
    <t>538.709 8646 2018</t>
  </si>
  <si>
    <t>D0016238</t>
  </si>
  <si>
    <t>爸媽老了該怎麼吃? : 世界最新醫學研究告訴你,60歲之後的健康飲食和你想的不一樣</t>
  </si>
  <si>
    <r>
      <rPr>
        <sz val="12"/>
        <rFont val="新細明體"/>
        <family val="1"/>
        <charset val="136"/>
      </rPr>
      <t>滿尾正</t>
    </r>
    <phoneticPr fontId="1" type="noConversion"/>
  </si>
  <si>
    <t>411.3 8654 2018</t>
  </si>
  <si>
    <t>D0016239</t>
  </si>
  <si>
    <t>醫學就會 : 漫畫基礎中醫</t>
  </si>
  <si>
    <r>
      <rPr>
        <sz val="12"/>
        <rFont val="新細明體"/>
        <family val="1"/>
        <charset val="136"/>
      </rPr>
      <t>懶兔子</t>
    </r>
    <phoneticPr fontId="1" type="noConversion"/>
  </si>
  <si>
    <t>413 8254-2 2018</t>
  </si>
  <si>
    <t>D0016255</t>
  </si>
  <si>
    <t xml:space="preserve">百年飯桌 :  吃飯不讀書, 踩雷徒傷悲!鞭神老師的常民美食研究室 </t>
  </si>
  <si>
    <r>
      <rPr>
        <sz val="12"/>
        <rFont val="新細明體"/>
        <family val="1"/>
        <charset val="136"/>
      </rPr>
      <t>李廼澔</t>
    </r>
  </si>
  <si>
    <t>538.7 8473 2018</t>
  </si>
  <si>
    <t>D0016256</t>
  </si>
  <si>
    <t>廚房裡的偽科學 : 你以為的健康飲食法,都是食物世界裡的胡說八道</t>
  </si>
  <si>
    <r>
      <rPr>
        <sz val="12"/>
        <rFont val="新細明體"/>
        <family val="1"/>
        <charset val="136"/>
      </rPr>
      <t>華納</t>
    </r>
  </si>
  <si>
    <t>411.3 865 2018</t>
  </si>
  <si>
    <t>D0016258</t>
  </si>
  <si>
    <t>劉博仁不藏私的功能醫學新王道 : 吃藥不如吃對營養、過對生活小毛病不會變成大問題</t>
  </si>
  <si>
    <r>
      <rPr>
        <sz val="12"/>
        <rFont val="新細明體"/>
        <family val="1"/>
        <charset val="136"/>
      </rPr>
      <t>劉博仁</t>
    </r>
  </si>
  <si>
    <t>415.2 8736 2018</t>
  </si>
  <si>
    <t>D0016197</t>
  </si>
  <si>
    <t>餐桌上的味。覺。練。習。 : 哪些美食把你的舌頭變笨了?觸、看、聞、聽,找回你的美味鑑別力! = ピュイゼ子どものための味覚教育 食育入門編</t>
  </si>
  <si>
    <r>
      <rPr>
        <sz val="12"/>
        <rFont val="新細明體"/>
        <family val="1"/>
        <charset val="136"/>
      </rPr>
      <t>石井克枝</t>
    </r>
    <r>
      <rPr>
        <sz val="12"/>
        <rFont val="Times New Roman"/>
        <family val="1"/>
      </rPr>
      <t>,</t>
    </r>
  </si>
  <si>
    <t>398.293 8455 2018</t>
  </si>
  <si>
    <t>D0016235</t>
  </si>
  <si>
    <t>餐桌上的偽科學 : 加州大學醫學院教授破解上百種健康謠言和深入人心的醫學迷思= The bad science of medical myths &amp; nutrition rumors</t>
  </si>
  <si>
    <r>
      <rPr>
        <sz val="12"/>
        <rFont val="新細明體"/>
        <family val="1"/>
        <charset val="136"/>
      </rPr>
      <t>林慶順</t>
    </r>
    <r>
      <rPr>
        <sz val="12"/>
        <rFont val="Times New Roman"/>
        <family val="1"/>
      </rPr>
      <t xml:space="preserve"> </t>
    </r>
  </si>
  <si>
    <t>429 8765 2018</t>
  </si>
  <si>
    <t>D0016237</t>
  </si>
  <si>
    <t>吃錯了,當然會生病! : 陳俊旭博士的健康飲食寶典 : 全家健康,就從改變飲食習慣開始!</t>
  </si>
  <si>
    <r>
      <rPr>
        <sz val="12"/>
        <rFont val="新細明體"/>
        <family val="1"/>
        <charset val="136"/>
      </rPr>
      <t>陳俊旭</t>
    </r>
  </si>
  <si>
    <t>411.3 8796 2018</t>
  </si>
  <si>
    <t>D0016257</t>
  </si>
  <si>
    <t>營養師百問百答 : 圖解營養學百大飲食迷思全破解</t>
  </si>
  <si>
    <r>
      <rPr>
        <sz val="12"/>
        <rFont val="新細明體"/>
        <family val="1"/>
        <charset val="136"/>
      </rPr>
      <t>劉素櫻</t>
    </r>
    <phoneticPr fontId="1" type="noConversion"/>
  </si>
  <si>
    <t>411.3 8734:2 2018</t>
  </si>
  <si>
    <t>D0016259</t>
  </si>
  <si>
    <t>別讓錯誤的營養觀害了你. 2, 你吃進的是營養還是負擔？</t>
  </si>
  <si>
    <r>
      <rPr>
        <sz val="12"/>
        <rFont val="新細明體"/>
        <family val="1"/>
        <charset val="136"/>
      </rPr>
      <t>白小良</t>
    </r>
    <phoneticPr fontId="1" type="noConversion"/>
  </si>
  <si>
    <t>411.3 8646 2018</t>
  </si>
  <si>
    <t>2019-07-04</t>
  </si>
  <si>
    <t>D0015947</t>
    <phoneticPr fontId="1" type="noConversion"/>
  </si>
  <si>
    <t>D0012975</t>
    <phoneticPr fontId="1" type="noConversion"/>
  </si>
  <si>
    <t>D0015966</t>
    <phoneticPr fontId="1" type="noConversion"/>
  </si>
  <si>
    <t>D0014553</t>
    <phoneticPr fontId="1" type="noConversion"/>
  </si>
  <si>
    <t>D0012888</t>
    <phoneticPr fontId="1" type="noConversion"/>
  </si>
  <si>
    <t>D0016322</t>
  </si>
  <si>
    <t>Preston, Claire L.,</t>
  </si>
  <si>
    <t>QV39 S865 2019</t>
  </si>
  <si>
    <t>D0016323</t>
  </si>
  <si>
    <t>BNF for children 2019-2020</t>
  </si>
  <si>
    <t>QV740.FA1 B661 2019</t>
  </si>
  <si>
    <t>2019-11-19</t>
  </si>
  <si>
    <t>Stockleys drug interactions : a source book of interactions, their mechanisms, clinical importance and management</t>
    <phoneticPr fontId="1" type="noConversion"/>
  </si>
  <si>
    <t>D0016324</t>
  </si>
  <si>
    <t>PET/CT in brain disorders</t>
  </si>
  <si>
    <t>Fraioli, Francesco,</t>
  </si>
  <si>
    <t>WL141.5 P477 2019</t>
  </si>
  <si>
    <t>2019-10-08</t>
  </si>
  <si>
    <t>D0016307</t>
  </si>
  <si>
    <t>嬰幼兒與孩童之咽喉以及皮膚的感染症 : 病毒觀察與診斷圖譜</t>
  </si>
  <si>
    <r>
      <rPr>
        <sz val="12"/>
        <rFont val="新細明體"/>
        <family val="1"/>
        <charset val="136"/>
      </rPr>
      <t>佐久間</t>
    </r>
  </si>
  <si>
    <t>415.23 8694 2013</t>
  </si>
  <si>
    <t>D0016308</t>
  </si>
  <si>
    <t>AI醫療大未來 : 台灣第一本智慧醫療關鍵報告</t>
  </si>
  <si>
    <r>
      <rPr>
        <sz val="12"/>
        <rFont val="新細明體"/>
        <family val="1"/>
        <charset val="136"/>
      </rPr>
      <t>李友專</t>
    </r>
  </si>
  <si>
    <t>419.2 8473 2018</t>
  </si>
  <si>
    <t>D0016309</t>
  </si>
  <si>
    <t>Pediatric evidence : the practice-changing studies</t>
  </si>
  <si>
    <t>Carter, Lindsay P.,</t>
  </si>
  <si>
    <t>WS200 P371 2016</t>
  </si>
  <si>
    <t>D0016310</t>
  </si>
  <si>
    <t xml:space="preserve">小兒科影像診斷一百例 </t>
  </si>
  <si>
    <r>
      <rPr>
        <sz val="12"/>
        <rFont val="新細明體"/>
        <family val="1"/>
        <charset val="136"/>
      </rPr>
      <t>唐納利</t>
    </r>
  </si>
  <si>
    <t>417.51 8357 2005</t>
  </si>
  <si>
    <t>D0016311</t>
  </si>
  <si>
    <t>No Problem專科護理師執照考暨臨床實務參考書. 通論. 2019</t>
  </si>
  <si>
    <r>
      <rPr>
        <sz val="12"/>
        <rFont val="新細明體"/>
        <family val="1"/>
        <charset val="136"/>
      </rPr>
      <t>劉勺碧</t>
    </r>
    <r>
      <rPr>
        <sz val="12"/>
        <rFont val="Times New Roman"/>
        <family val="1"/>
      </rPr>
      <t xml:space="preserve"> </t>
    </r>
  </si>
  <si>
    <t>419.652 8376 2019</t>
  </si>
  <si>
    <t>D0016312</t>
  </si>
  <si>
    <t>No Problem專科護理師執照考暨臨床實務參考書. 外科. 2019</t>
  </si>
  <si>
    <r>
      <rPr>
        <sz val="12"/>
        <rFont val="新細明體"/>
        <family val="1"/>
        <charset val="136"/>
      </rPr>
      <t>林怡岑</t>
    </r>
    <r>
      <rPr>
        <sz val="12"/>
        <rFont val="Times New Roman"/>
        <family val="1"/>
      </rPr>
      <t xml:space="preserve"> </t>
    </r>
  </si>
  <si>
    <t>419.652 8376-2 2019</t>
  </si>
  <si>
    <t>D0016313</t>
  </si>
  <si>
    <t>No Problem專科護理師執照考暨臨床實務參考書. 內科. 2019</t>
  </si>
  <si>
    <r>
      <rPr>
        <sz val="12"/>
        <rFont val="新細明體"/>
        <family val="1"/>
        <charset val="136"/>
      </rPr>
      <t>游思紜</t>
    </r>
    <r>
      <rPr>
        <sz val="12"/>
        <rFont val="Times New Roman"/>
        <family val="1"/>
      </rPr>
      <t xml:space="preserve"> </t>
    </r>
  </si>
  <si>
    <t>419.652 8376-3 2019</t>
  </si>
  <si>
    <t>D0016314</t>
  </si>
  <si>
    <t>醫療紛爭處理資源手冊</t>
  </si>
  <si>
    <r>
      <rPr>
        <sz val="12"/>
        <rFont val="新細明體"/>
        <family val="1"/>
        <charset val="136"/>
      </rPr>
      <t>黃仲毅</t>
    </r>
  </si>
  <si>
    <t>419.49 8376 2018</t>
  </si>
  <si>
    <t>2019-10-31</t>
  </si>
  <si>
    <t>D0014990</t>
    <phoneticPr fontId="1" type="noConversion"/>
  </si>
  <si>
    <t>415.51 8548 2015</t>
    <phoneticPr fontId="1" type="noConversion"/>
  </si>
  <si>
    <r>
      <rPr>
        <sz val="12"/>
        <rFont val="新細明體"/>
        <family val="1"/>
        <charset val="136"/>
      </rPr>
      <t>品管中心</t>
    </r>
    <phoneticPr fontId="1" type="noConversion"/>
  </si>
  <si>
    <t>2020-04-14</t>
    <phoneticPr fontId="1" type="noConversion"/>
  </si>
  <si>
    <t>2020-05-28</t>
    <phoneticPr fontId="1" type="noConversion"/>
  </si>
  <si>
    <t>D0016467</t>
    <phoneticPr fontId="1" type="noConversion"/>
  </si>
  <si>
    <t>312.983 8436 2018</t>
  </si>
  <si>
    <t>D0016468</t>
    <phoneticPr fontId="1" type="noConversion"/>
  </si>
  <si>
    <t>D0016469</t>
    <phoneticPr fontId="1" type="noConversion"/>
  </si>
  <si>
    <t>312.983 8344 2019</t>
    <phoneticPr fontId="1" type="noConversion"/>
  </si>
  <si>
    <t>D0016470</t>
    <phoneticPr fontId="1" type="noConversion"/>
  </si>
  <si>
    <t>471.516 8454 2020</t>
    <phoneticPr fontId="1" type="noConversion"/>
  </si>
  <si>
    <t>312.983 8436-2 2018</t>
    <phoneticPr fontId="1" type="noConversion"/>
  </si>
  <si>
    <t xml:space="preserve">D0016513   </t>
    <phoneticPr fontId="1" type="noConversion"/>
  </si>
  <si>
    <t>415.3023 8963 2016 C.38</t>
    <phoneticPr fontId="1" type="noConversion"/>
  </si>
  <si>
    <t>419.28 8435 2019 C.37</t>
    <phoneticPr fontId="1" type="noConversion"/>
  </si>
  <si>
    <t>419.28 8435 2019 C.36</t>
    <phoneticPr fontId="1" type="noConversion"/>
  </si>
  <si>
    <t>419.28 8435 2019 C.35</t>
    <phoneticPr fontId="1" type="noConversion"/>
  </si>
  <si>
    <t>419.28 8435 2019 C.34</t>
    <phoneticPr fontId="1" type="noConversion"/>
  </si>
  <si>
    <t>419.28 8435 2019 C.32</t>
    <phoneticPr fontId="1" type="noConversion"/>
  </si>
  <si>
    <t>419.28 8435 2019 C.31</t>
    <phoneticPr fontId="1" type="noConversion"/>
  </si>
  <si>
    <t>419.28 8435 2019 C.30</t>
    <phoneticPr fontId="1" type="noConversion"/>
  </si>
  <si>
    <t>419.28 8435 2019 C.29</t>
    <phoneticPr fontId="1" type="noConversion"/>
  </si>
  <si>
    <t>419.28 8435 2019 C.28</t>
    <phoneticPr fontId="1" type="noConversion"/>
  </si>
  <si>
    <t>419.28 8435 2019 C.27</t>
    <phoneticPr fontId="1" type="noConversion"/>
  </si>
  <si>
    <t>419.28 8435 2019 C.24</t>
    <phoneticPr fontId="1" type="noConversion"/>
  </si>
  <si>
    <t>419.28 8435 2019 C.21</t>
    <phoneticPr fontId="1" type="noConversion"/>
  </si>
  <si>
    <t>419.28 8435 2019 C.20</t>
    <phoneticPr fontId="1" type="noConversion"/>
  </si>
  <si>
    <t>419.28 8435 2019 C.19</t>
    <phoneticPr fontId="1" type="noConversion"/>
  </si>
  <si>
    <t>419.28 8435 2019 C.18</t>
    <phoneticPr fontId="1" type="noConversion"/>
  </si>
  <si>
    <t>419.28 8435 2019 C.17</t>
    <phoneticPr fontId="1" type="noConversion"/>
  </si>
  <si>
    <t>419.28 8435 2019 C.14</t>
    <phoneticPr fontId="1" type="noConversion"/>
  </si>
  <si>
    <t>419.28 8435 2019 C.11</t>
    <phoneticPr fontId="1" type="noConversion"/>
  </si>
  <si>
    <t>419.28 8435 2019 C.10</t>
    <phoneticPr fontId="1" type="noConversion"/>
  </si>
  <si>
    <t>419.28 8435 2019 C.9</t>
    <phoneticPr fontId="1" type="noConversion"/>
  </si>
  <si>
    <t>419.28 8435 2019 C.8</t>
    <phoneticPr fontId="1" type="noConversion"/>
  </si>
  <si>
    <t>419.28 8435 2019 C.7</t>
    <phoneticPr fontId="1" type="noConversion"/>
  </si>
  <si>
    <t>419.28 8435 2019 C.6</t>
    <phoneticPr fontId="1" type="noConversion"/>
  </si>
  <si>
    <t>419.28 8435 2019 C.5</t>
    <phoneticPr fontId="1" type="noConversion"/>
  </si>
  <si>
    <t>419.28 8435 2019 C.3</t>
    <phoneticPr fontId="1" type="noConversion"/>
  </si>
  <si>
    <t>419.28 8435 2019 C.3</t>
    <phoneticPr fontId="1" type="noConversion"/>
  </si>
  <si>
    <t>419.28 8435 2019 C.2</t>
    <phoneticPr fontId="1" type="noConversion"/>
  </si>
  <si>
    <r>
      <rPr>
        <sz val="12"/>
        <color theme="1"/>
        <rFont val="新細明體"/>
        <family val="1"/>
        <charset val="136"/>
      </rPr>
      <t>護理部</t>
    </r>
  </si>
  <si>
    <r>
      <rPr>
        <sz val="12"/>
        <color theme="1"/>
        <rFont val="新細明體"/>
        <family val="1"/>
        <charset val="136"/>
      </rPr>
      <t>醫療院所防火安全及緊急應變整體規劃指引</t>
    </r>
    <r>
      <rPr>
        <sz val="12"/>
        <color theme="1"/>
        <rFont val="Times New Roman"/>
        <family val="1"/>
      </rPr>
      <t xml:space="preserve"> </t>
    </r>
    <phoneticPr fontId="1" type="noConversion"/>
  </si>
  <si>
    <t>急診護理站</t>
  </si>
  <si>
    <t>門診護理站</t>
  </si>
  <si>
    <t>MI護理站</t>
  </si>
  <si>
    <t>D0016394</t>
  </si>
  <si>
    <t>D0016393</t>
  </si>
  <si>
    <t>D0016390</t>
  </si>
  <si>
    <t>D0016389</t>
  </si>
  <si>
    <t>D0016388</t>
  </si>
  <si>
    <t>D0016387</t>
  </si>
  <si>
    <t>D0016386</t>
  </si>
  <si>
    <t>D0016384</t>
  </si>
  <si>
    <t>D0016382</t>
  </si>
  <si>
    <t>D0016379</t>
  </si>
  <si>
    <t>D0016377</t>
  </si>
  <si>
    <t>D0016376</t>
  </si>
  <si>
    <t>D0016375</t>
  </si>
  <si>
    <t>D0016374</t>
    <phoneticPr fontId="1" type="noConversion"/>
  </si>
  <si>
    <t>D0016373</t>
  </si>
  <si>
    <t>D0016372</t>
  </si>
  <si>
    <t>D0016371</t>
  </si>
  <si>
    <t>D0016370</t>
  </si>
  <si>
    <t>D0016369</t>
  </si>
  <si>
    <t>D0016367</t>
  </si>
  <si>
    <t>D0016365</t>
  </si>
  <si>
    <t>D0016364</t>
  </si>
  <si>
    <t>D0016358</t>
  </si>
  <si>
    <t>D0016357</t>
  </si>
  <si>
    <t>D0016356</t>
  </si>
  <si>
    <t>D0016353</t>
  </si>
  <si>
    <t>D0016352</t>
  </si>
  <si>
    <t>D0016351</t>
  </si>
  <si>
    <t>D0016347</t>
  </si>
  <si>
    <t>D0016345</t>
  </si>
  <si>
    <t>D0016344</t>
  </si>
  <si>
    <t>D0016343</t>
  </si>
  <si>
    <t>D0016342</t>
  </si>
  <si>
    <t>D0016341</t>
  </si>
  <si>
    <t>D0016340</t>
  </si>
  <si>
    <t>D0016339</t>
  </si>
  <si>
    <t>D0016338</t>
  </si>
  <si>
    <t>D0016337</t>
    <phoneticPr fontId="1" type="noConversion"/>
  </si>
  <si>
    <t>D0016336</t>
  </si>
  <si>
    <t>D0016335</t>
  </si>
  <si>
    <t>D0016334</t>
  </si>
  <si>
    <t>D0016333</t>
  </si>
  <si>
    <t>D0016332</t>
  </si>
  <si>
    <t>D0016331</t>
  </si>
  <si>
    <t>D0016330</t>
  </si>
  <si>
    <t>D0016328</t>
  </si>
  <si>
    <t>D0016327</t>
  </si>
  <si>
    <t>419.61619 8767 2019  C.37</t>
  </si>
  <si>
    <t>419.61619 8767 2019  C.36</t>
  </si>
  <si>
    <t>419.61619 8767 2019  C.35</t>
  </si>
  <si>
    <t>419.61619 8767 2019  C.33</t>
  </si>
  <si>
    <t>419.61619 8767 2019  C.32</t>
  </si>
  <si>
    <t>419.61619 8767 2019 c.31</t>
    <phoneticPr fontId="1" type="noConversion"/>
  </si>
  <si>
    <t>419.61619 8767 2019  C.29</t>
  </si>
  <si>
    <t>419.61619 8767 2019  C.28</t>
  </si>
  <si>
    <t>419.61619 8767 2019  C.27</t>
  </si>
  <si>
    <t>419.61619 8767 2019  C.26</t>
  </si>
  <si>
    <t>419.61619 8767 2019  C.25</t>
    <phoneticPr fontId="1" type="noConversion"/>
  </si>
  <si>
    <t>419.61619 8767 2019  C.23</t>
  </si>
  <si>
    <t>419.61619 8767 2019  C.22</t>
  </si>
  <si>
    <t>419.61619 8767 2019  C.21</t>
  </si>
  <si>
    <t>419.61619 8767 2019  C.18</t>
  </si>
  <si>
    <t>419.61619 8767 2019  C.16</t>
  </si>
  <si>
    <t>419.61619 8767 2019  C.15</t>
  </si>
  <si>
    <t>419.61619 8767 2019  C.14</t>
  </si>
  <si>
    <t>419.61619 8767 2019  C.13</t>
    <phoneticPr fontId="1" type="noConversion"/>
  </si>
  <si>
    <t>419.61619 8767 2019  C.12</t>
  </si>
  <si>
    <t>419.61619 8767 2019  C.11</t>
  </si>
  <si>
    <t>419.61619 8767 2019  C.10</t>
  </si>
  <si>
    <t>419.61619 8767 2019  C.9</t>
  </si>
  <si>
    <t>419.61619 8767 2019  C.8</t>
  </si>
  <si>
    <t>419.61619 8767 2019  C.6</t>
  </si>
  <si>
    <t>419.61619 8767 2019  C.4</t>
  </si>
  <si>
    <t>419.61619 8767 2019  C.3</t>
    <phoneticPr fontId="1" type="noConversion"/>
  </si>
  <si>
    <t>419.607 8566 2019  C.37</t>
  </si>
  <si>
    <t>419.607 8566 2019  C.36</t>
  </si>
  <si>
    <t>419.607 8566 2019  C.35</t>
  </si>
  <si>
    <t>419.607 8566 2019  C.34</t>
  </si>
  <si>
    <t>419.607 8566 2019  C.33</t>
  </si>
  <si>
    <t>419.607 8566 2019  C.32</t>
  </si>
  <si>
    <t>419.607 8566 2019 c.31</t>
    <phoneticPr fontId="1" type="noConversion"/>
  </si>
  <si>
    <t>419.607 8566 2019  C.29</t>
  </si>
  <si>
    <t>419.607 8566 2019  C.28</t>
  </si>
  <si>
    <t>419.607 8566 2019  C.27</t>
  </si>
  <si>
    <t>419.607 8566 2019  C.26</t>
  </si>
  <si>
    <t>419.607 8566 2019  C.25</t>
    <phoneticPr fontId="1" type="noConversion"/>
  </si>
  <si>
    <t>419.607 8566 2019  C.23</t>
  </si>
  <si>
    <t>419.607 8566 2019  C.22</t>
    <phoneticPr fontId="1" type="noConversion"/>
  </si>
  <si>
    <t>419.607 8566 2019  C.21</t>
  </si>
  <si>
    <t>419.607 8566 2019  C.20</t>
  </si>
  <si>
    <t>419.607 8566 2019  C.19</t>
  </si>
  <si>
    <t>419.607 8566 2019  C.18</t>
  </si>
  <si>
    <t>419.607 8566 2019  C.17</t>
  </si>
  <si>
    <t>419.607 8566 2019  C.16</t>
  </si>
  <si>
    <t>419.607 8566 2019  C.15</t>
  </si>
  <si>
    <t>419.607 8566 2019  C.14</t>
  </si>
  <si>
    <t>419.607 8566 2019  C.13</t>
    <phoneticPr fontId="1" type="noConversion"/>
  </si>
  <si>
    <t>419.607 8566 2019  C.12</t>
  </si>
  <si>
    <t>419.607 8566 2019  C.11</t>
  </si>
  <si>
    <t>419.607 8566 2019  C.10</t>
  </si>
  <si>
    <t>419.607 8566 2019  C.9</t>
  </si>
  <si>
    <t>419.607 8566 2019  C.8</t>
  </si>
  <si>
    <t>419.607 8566 2019  C.7</t>
  </si>
  <si>
    <t>419.607 8566 2019  C.6</t>
  </si>
  <si>
    <t>419.607 8566 2019  C.4</t>
  </si>
  <si>
    <t>419.607 8566 2019  C.3</t>
  </si>
  <si>
    <r>
      <rPr>
        <sz val="12"/>
        <color theme="1"/>
        <rFont val="新細明體"/>
        <family val="1"/>
        <charset val="136"/>
      </rPr>
      <t>斗六病房區</t>
    </r>
    <phoneticPr fontId="1" type="noConversion"/>
  </si>
  <si>
    <r>
      <rPr>
        <sz val="12"/>
        <color theme="1"/>
        <rFont val="新細明體"/>
        <family val="1"/>
        <charset val="136"/>
      </rPr>
      <t>斗六門診部</t>
    </r>
    <phoneticPr fontId="1" type="noConversion"/>
  </si>
  <si>
    <r>
      <rPr>
        <sz val="12"/>
        <color theme="1"/>
        <rFont val="新細明體"/>
        <family val="1"/>
        <charset val="136"/>
      </rPr>
      <t>門診護理站</t>
    </r>
  </si>
  <si>
    <r>
      <t>7A</t>
    </r>
    <r>
      <rPr>
        <sz val="12"/>
        <color theme="1"/>
        <rFont val="新細明體"/>
        <family val="1"/>
        <charset val="136"/>
      </rPr>
      <t>護理站</t>
    </r>
  </si>
  <si>
    <r>
      <rPr>
        <sz val="12"/>
        <color theme="1"/>
        <rFont val="新細明體"/>
        <family val="1"/>
        <charset val="136"/>
      </rPr>
      <t>健康管理中心</t>
    </r>
  </si>
  <si>
    <r>
      <t>PI</t>
    </r>
    <r>
      <rPr>
        <sz val="12"/>
        <color theme="1"/>
        <rFont val="新細明體"/>
        <family val="1"/>
        <charset val="136"/>
      </rPr>
      <t>護理站</t>
    </r>
  </si>
  <si>
    <r>
      <t>MI</t>
    </r>
    <r>
      <rPr>
        <sz val="12"/>
        <color theme="1"/>
        <rFont val="新細明體"/>
        <family val="1"/>
        <charset val="136"/>
      </rPr>
      <t>護理站</t>
    </r>
  </si>
  <si>
    <r>
      <rPr>
        <sz val="12"/>
        <color theme="1"/>
        <rFont val="新細明體"/>
        <family val="1"/>
        <charset val="136"/>
      </rPr>
      <t>嘉義診所門診護理站</t>
    </r>
    <phoneticPr fontId="1" type="noConversion"/>
  </si>
  <si>
    <r>
      <t>10B</t>
    </r>
    <r>
      <rPr>
        <sz val="12"/>
        <color theme="1"/>
        <rFont val="新細明體"/>
        <family val="1"/>
        <charset val="136"/>
      </rPr>
      <t>護理站</t>
    </r>
  </si>
  <si>
    <r>
      <t>5C</t>
    </r>
    <r>
      <rPr>
        <sz val="12"/>
        <color theme="1"/>
        <rFont val="新細明體"/>
        <family val="1"/>
        <charset val="136"/>
      </rPr>
      <t>護理站</t>
    </r>
  </si>
  <si>
    <r>
      <t>6C</t>
    </r>
    <r>
      <rPr>
        <sz val="12"/>
        <color theme="1"/>
        <rFont val="新細明體"/>
        <family val="1"/>
        <charset val="136"/>
      </rPr>
      <t>護理站</t>
    </r>
  </si>
  <si>
    <r>
      <t>6B</t>
    </r>
    <r>
      <rPr>
        <sz val="12"/>
        <color theme="1"/>
        <rFont val="新細明體"/>
        <family val="1"/>
        <charset val="136"/>
      </rPr>
      <t>護理站</t>
    </r>
  </si>
  <si>
    <r>
      <t>8A</t>
    </r>
    <r>
      <rPr>
        <sz val="12"/>
        <color theme="1"/>
        <rFont val="新細明體"/>
        <family val="1"/>
        <charset val="136"/>
      </rPr>
      <t>護理站</t>
    </r>
  </si>
  <si>
    <r>
      <t>13A</t>
    </r>
    <r>
      <rPr>
        <sz val="12"/>
        <color theme="1"/>
        <rFont val="新細明體"/>
        <family val="1"/>
        <charset val="136"/>
      </rPr>
      <t>護理站</t>
    </r>
  </si>
  <si>
    <r>
      <t>6A</t>
    </r>
    <r>
      <rPr>
        <sz val="12"/>
        <color theme="1"/>
        <rFont val="新細明體"/>
        <family val="1"/>
        <charset val="136"/>
      </rPr>
      <t>護理站</t>
    </r>
  </si>
  <si>
    <r>
      <t>OR</t>
    </r>
    <r>
      <rPr>
        <sz val="12"/>
        <color theme="1"/>
        <rFont val="新細明體"/>
        <family val="1"/>
        <charset val="136"/>
      </rPr>
      <t>護理站</t>
    </r>
  </si>
  <si>
    <r>
      <rPr>
        <sz val="12"/>
        <color theme="1"/>
        <rFont val="新細明體"/>
        <family val="1"/>
        <charset val="136"/>
      </rPr>
      <t>急診護理站</t>
    </r>
  </si>
  <si>
    <r>
      <t>3C</t>
    </r>
    <r>
      <rPr>
        <sz val="12"/>
        <color theme="1"/>
        <rFont val="新細明體"/>
        <family val="1"/>
        <charset val="136"/>
      </rPr>
      <t>護理站</t>
    </r>
  </si>
  <si>
    <r>
      <t>RCC</t>
    </r>
    <r>
      <rPr>
        <sz val="12"/>
        <color theme="1"/>
        <rFont val="新細明體"/>
        <family val="1"/>
        <charset val="136"/>
      </rPr>
      <t>護理站</t>
    </r>
  </si>
  <si>
    <r>
      <t>HDR</t>
    </r>
    <r>
      <rPr>
        <sz val="12"/>
        <color theme="1"/>
        <rFont val="新細明體"/>
        <family val="1"/>
        <charset val="136"/>
      </rPr>
      <t>護理站</t>
    </r>
  </si>
  <si>
    <r>
      <t>9A</t>
    </r>
    <r>
      <rPr>
        <sz val="12"/>
        <color theme="1"/>
        <rFont val="新細明體"/>
        <family val="1"/>
        <charset val="136"/>
      </rPr>
      <t>護理站</t>
    </r>
  </si>
  <si>
    <r>
      <t>BICU</t>
    </r>
    <r>
      <rPr>
        <sz val="12"/>
        <color theme="1"/>
        <rFont val="新細明體"/>
        <family val="1"/>
        <charset val="136"/>
      </rPr>
      <t>護理站</t>
    </r>
  </si>
  <si>
    <r>
      <t>7B</t>
    </r>
    <r>
      <rPr>
        <sz val="12"/>
        <color theme="1"/>
        <rFont val="新細明體"/>
        <family val="1"/>
        <charset val="136"/>
      </rPr>
      <t>護理站</t>
    </r>
  </si>
  <si>
    <r>
      <t>5A</t>
    </r>
    <r>
      <rPr>
        <sz val="12"/>
        <color theme="1"/>
        <rFont val="新細明體"/>
        <family val="1"/>
        <charset val="136"/>
      </rPr>
      <t>護理站</t>
    </r>
  </si>
  <si>
    <r>
      <t>8B</t>
    </r>
    <r>
      <rPr>
        <sz val="12"/>
        <color theme="1"/>
        <rFont val="新細明體"/>
        <family val="1"/>
        <charset val="136"/>
      </rPr>
      <t>護理站</t>
    </r>
  </si>
  <si>
    <r>
      <t>9B</t>
    </r>
    <r>
      <rPr>
        <sz val="12"/>
        <color theme="1"/>
        <rFont val="新細明體"/>
        <family val="1"/>
        <charset val="136"/>
      </rPr>
      <t>護理站</t>
    </r>
  </si>
  <si>
    <r>
      <t>10A</t>
    </r>
    <r>
      <rPr>
        <sz val="12"/>
        <color theme="1"/>
        <rFont val="新細明體"/>
        <family val="1"/>
        <charset val="136"/>
      </rPr>
      <t>護理站</t>
    </r>
  </si>
  <si>
    <r>
      <rPr>
        <sz val="12"/>
        <color theme="1"/>
        <rFont val="新細明體"/>
        <family val="1"/>
        <charset val="136"/>
      </rPr>
      <t>石富元等編輯</t>
    </r>
  </si>
  <si>
    <r>
      <rPr>
        <sz val="12"/>
        <color theme="1"/>
        <rFont val="新細明體"/>
        <family val="1"/>
        <charset val="136"/>
      </rPr>
      <t>張佳雯等作</t>
    </r>
  </si>
  <si>
    <r>
      <rPr>
        <sz val="12"/>
        <color theme="1"/>
        <rFont val="新細明體"/>
        <family val="1"/>
        <charset val="136"/>
      </rPr>
      <t>斗六</t>
    </r>
    <r>
      <rPr>
        <sz val="12"/>
        <color theme="1"/>
        <rFont val="Times New Roman"/>
        <family val="1"/>
      </rPr>
      <t>HDR</t>
    </r>
    <r>
      <rPr>
        <sz val="12"/>
        <color theme="1"/>
        <rFont val="新細明體"/>
        <family val="1"/>
        <charset val="136"/>
      </rPr>
      <t>護理站</t>
    </r>
  </si>
  <si>
    <r>
      <t>BR(</t>
    </r>
    <r>
      <rPr>
        <sz val="12"/>
        <color theme="1"/>
        <rFont val="新細明體"/>
        <family val="1"/>
        <charset val="136"/>
      </rPr>
      <t>嬰兒室</t>
    </r>
    <r>
      <rPr>
        <sz val="12"/>
        <color theme="1"/>
        <rFont val="Times New Roman"/>
        <family val="1"/>
      </rPr>
      <t>)</t>
    </r>
  </si>
  <si>
    <r>
      <t>DR(</t>
    </r>
    <r>
      <rPr>
        <sz val="12"/>
        <color theme="1"/>
        <rFont val="新細明體"/>
        <family val="1"/>
        <charset val="136"/>
      </rPr>
      <t>產房</t>
    </r>
    <r>
      <rPr>
        <sz val="12"/>
        <color theme="1"/>
        <rFont val="Times New Roman"/>
        <family val="1"/>
      </rPr>
      <t>)</t>
    </r>
  </si>
  <si>
    <r>
      <rPr>
        <sz val="12"/>
        <color theme="1"/>
        <rFont val="新細明體"/>
        <family val="1"/>
        <charset val="136"/>
      </rPr>
      <t>護理倫理案例精選集</t>
    </r>
    <r>
      <rPr>
        <sz val="12"/>
        <color theme="1"/>
        <rFont val="Times New Roman"/>
        <family val="1"/>
      </rPr>
      <t xml:space="preserve"> / </t>
    </r>
    <phoneticPr fontId="1" type="noConversion"/>
  </si>
  <si>
    <r>
      <rPr>
        <sz val="12"/>
        <color theme="1"/>
        <rFont val="新細明體"/>
        <family val="1"/>
        <charset val="136"/>
      </rPr>
      <t>盧美秀等編著</t>
    </r>
  </si>
  <si>
    <r>
      <rPr>
        <sz val="12"/>
        <color theme="1"/>
        <rFont val="新細明體"/>
        <family val="1"/>
        <charset val="136"/>
      </rPr>
      <t>實證護理的臨床應用</t>
    </r>
    <r>
      <rPr>
        <sz val="12"/>
        <color theme="1"/>
        <rFont val="Times New Roman"/>
        <family val="1"/>
      </rPr>
      <t xml:space="preserve"> = Evidence-based nursing in clinical practice /</t>
    </r>
    <phoneticPr fontId="1" type="noConversion"/>
  </si>
  <si>
    <r>
      <rPr>
        <b/>
        <sz val="12"/>
        <rFont val="新細明體"/>
        <family val="1"/>
        <charset val="136"/>
      </rPr>
      <t>借閱</t>
    </r>
    <phoneticPr fontId="1" type="noConversion"/>
  </si>
  <si>
    <t>D0016453</t>
  </si>
  <si>
    <t>428.8 8743 2019</t>
  </si>
  <si>
    <t>D0016454</t>
  </si>
  <si>
    <t>859.9 8423 2018</t>
  </si>
  <si>
    <t>D0016455</t>
  </si>
  <si>
    <t>428.8 8423-2 2018</t>
  </si>
  <si>
    <t>D0016456</t>
  </si>
  <si>
    <t>428.8 8423-3 2018</t>
  </si>
  <si>
    <t>D0016523</t>
  </si>
  <si>
    <t>Grejniec, Michael.</t>
  </si>
  <si>
    <t>861.59 8443 2017</t>
  </si>
  <si>
    <t>D0016524</t>
  </si>
  <si>
    <t>861.59 8483 2019</t>
  </si>
  <si>
    <t>D0016525</t>
  </si>
  <si>
    <t>876.59 8548 2017</t>
  </si>
  <si>
    <t>D0016526</t>
  </si>
  <si>
    <t>876.59 835 2017</t>
  </si>
  <si>
    <t>D0016527</t>
  </si>
  <si>
    <t>876.59 835-2 2017</t>
  </si>
  <si>
    <r>
      <rPr>
        <sz val="12"/>
        <rFont val="新細明體"/>
        <family val="1"/>
        <charset val="136"/>
      </rPr>
      <t>坎貝爾</t>
    </r>
    <r>
      <rPr>
        <sz val="12"/>
        <rFont val="Times New Roman"/>
        <family val="1"/>
      </rPr>
      <t>(Campbell, Rod)</t>
    </r>
  </si>
  <si>
    <r>
      <rPr>
        <sz val="12"/>
        <rFont val="新細明體"/>
        <family val="1"/>
        <charset val="136"/>
      </rPr>
      <t>三浦太郎</t>
    </r>
  </si>
  <si>
    <r>
      <rPr>
        <sz val="12"/>
        <rFont val="新細明體"/>
        <family val="1"/>
        <charset val="136"/>
      </rPr>
      <t>排好了唷</t>
    </r>
    <r>
      <rPr>
        <sz val="12"/>
        <rFont val="Times New Roman"/>
        <family val="1"/>
      </rPr>
      <t>!</t>
    </r>
  </si>
  <si>
    <r>
      <rPr>
        <sz val="12"/>
        <rFont val="新細明體"/>
        <family val="1"/>
        <charset val="136"/>
      </rPr>
      <t>三浦太郎</t>
    </r>
    <r>
      <rPr>
        <sz val="12"/>
        <rFont val="Times New Roman"/>
        <family val="1"/>
      </rPr>
      <t>,1968-</t>
    </r>
  </si>
  <si>
    <r>
      <rPr>
        <sz val="12"/>
        <rFont val="新細明體"/>
        <family val="1"/>
        <charset val="136"/>
      </rPr>
      <t>親一親</t>
    </r>
  </si>
  <si>
    <r>
      <t>9</t>
    </r>
    <r>
      <rPr>
        <sz val="12"/>
        <rFont val="新細明體"/>
        <family val="1"/>
        <charset val="136"/>
      </rPr>
      <t>隻小貓呼</t>
    </r>
    <r>
      <rPr>
        <sz val="12"/>
        <rFont val="Times New Roman"/>
        <family val="1"/>
      </rPr>
      <t>-</t>
    </r>
    <r>
      <rPr>
        <sz val="12"/>
        <rFont val="新細明體"/>
        <family val="1"/>
        <charset val="136"/>
      </rPr>
      <t>嚕</t>
    </r>
    <r>
      <rPr>
        <sz val="12"/>
        <rFont val="Times New Roman"/>
        <family val="1"/>
      </rPr>
      <t>-</t>
    </r>
    <r>
      <rPr>
        <sz val="12"/>
        <rFont val="新細明體"/>
        <family val="1"/>
        <charset val="136"/>
      </rPr>
      <t>嚕</t>
    </r>
    <r>
      <rPr>
        <sz val="12"/>
        <rFont val="Times New Roman"/>
        <family val="1"/>
      </rPr>
      <t>-</t>
    </r>
  </si>
  <si>
    <r>
      <rPr>
        <sz val="12"/>
        <rFont val="新細明體"/>
        <family val="1"/>
        <charset val="136"/>
      </rPr>
      <t>小金魚逃走了</t>
    </r>
  </si>
  <si>
    <r>
      <rPr>
        <sz val="12"/>
        <rFont val="新細明體"/>
        <family val="1"/>
        <charset val="136"/>
      </rPr>
      <t>五味太郎</t>
    </r>
  </si>
  <si>
    <r>
      <rPr>
        <sz val="12"/>
        <rFont val="新細明體"/>
        <family val="1"/>
        <charset val="136"/>
      </rPr>
      <t>克雷蒙</t>
    </r>
  </si>
  <si>
    <r>
      <rPr>
        <sz val="12"/>
        <rFont val="新細明體"/>
        <family val="1"/>
        <charset val="136"/>
      </rPr>
      <t>高德</t>
    </r>
  </si>
  <si>
    <r>
      <rPr>
        <sz val="12"/>
        <rFont val="新細明體"/>
        <family val="1"/>
        <charset val="136"/>
      </rPr>
      <t>高德</t>
    </r>
    <r>
      <rPr>
        <sz val="12"/>
        <rFont val="Times New Roman"/>
        <family val="1"/>
      </rPr>
      <t>(Gaudrat, Marie-Agnes)</t>
    </r>
  </si>
  <si>
    <t>親愛的動物園動物翻翻書</t>
  </si>
  <si>
    <t>這是我的!</t>
  </si>
  <si>
    <t>小雷看醫生</t>
  </si>
  <si>
    <t>小雷溜滑梯</t>
  </si>
  <si>
    <t>波波不見了</t>
  </si>
  <si>
    <t>D0016474</t>
  </si>
  <si>
    <t>Yajnik, Santosh,</t>
  </si>
  <si>
    <t>QZ266 Y14 2019</t>
  </si>
  <si>
    <t xml:space="preserve">Landmark trials in oncology </t>
    <phoneticPr fontId="1" type="noConversion"/>
  </si>
  <si>
    <r>
      <rPr>
        <sz val="12"/>
        <rFont val="新細明體"/>
        <family val="1"/>
        <charset val="136"/>
      </rPr>
      <t>放射腫瘤科</t>
    </r>
    <phoneticPr fontId="1" type="noConversion"/>
  </si>
  <si>
    <t>D0016444</t>
  </si>
  <si>
    <t>Travell, Simons &amp; Simons' myofascial pain and dysfunction :the trigger point manual</t>
  </si>
  <si>
    <t>Donnelly, Joseph M.</t>
  </si>
  <si>
    <t>WE550 D685 2019</t>
  </si>
  <si>
    <r>
      <rPr>
        <sz val="12"/>
        <color theme="1"/>
        <rFont val="新細明體"/>
        <family val="2"/>
        <charset val="136"/>
      </rPr>
      <t>復健科</t>
    </r>
  </si>
  <si>
    <t>D0016465</t>
  </si>
  <si>
    <t>Foam roller workbook :a step-by-step guide to stretching, strengthening and rehabilitative techniques</t>
  </si>
  <si>
    <t>Knopf, Karl.</t>
  </si>
  <si>
    <t>QT255 K72 2019</t>
  </si>
  <si>
    <t>D0016466</t>
  </si>
  <si>
    <t>Modern functional evaluation methods for muscle strength and gait analysis</t>
  </si>
  <si>
    <t>Ancillao, Andrea.</t>
  </si>
  <si>
    <t>WE103 A541 2018</t>
  </si>
  <si>
    <t>D0016445</t>
  </si>
  <si>
    <t>Top 3 differentials in nuclear medicine :a case review</t>
  </si>
  <si>
    <t>Wolin, Ely A</t>
  </si>
  <si>
    <t>WN17 W861 2019</t>
  </si>
  <si>
    <r>
      <rPr>
        <sz val="12"/>
        <color theme="1"/>
        <rFont val="新細明體"/>
        <family val="2"/>
        <charset val="136"/>
      </rPr>
      <t>核子醫學科</t>
    </r>
  </si>
  <si>
    <t>D0016528</t>
  </si>
  <si>
    <t>PET and PET/CT :a clinical guide</t>
  </si>
  <si>
    <t>Lin, Eugene,;Alavi, Abass,</t>
  </si>
  <si>
    <t>WN206 P477 2019</t>
  </si>
  <si>
    <t>慈悲善終 :社工師的臨床陪伴日誌</t>
  </si>
  <si>
    <r>
      <rPr>
        <sz val="12"/>
        <color theme="1"/>
        <rFont val="新細明體"/>
        <family val="1"/>
        <charset val="136"/>
      </rPr>
      <t>林怡嘉</t>
    </r>
    <r>
      <rPr>
        <sz val="12"/>
        <color theme="1"/>
        <rFont val="Times New Roman"/>
        <family val="1"/>
      </rPr>
      <t xml:space="preserve"> </t>
    </r>
  </si>
  <si>
    <t>419.825 8734 2019</t>
  </si>
  <si>
    <r>
      <rPr>
        <sz val="12"/>
        <color theme="1"/>
        <rFont val="新細明體"/>
        <family val="2"/>
        <charset val="136"/>
      </rPr>
      <t>社服室</t>
    </r>
  </si>
  <si>
    <t>D0016448</t>
  </si>
  <si>
    <t>我的憂鬱症</t>
  </si>
  <si>
    <r>
      <rPr>
        <sz val="12"/>
        <color theme="1"/>
        <rFont val="新細明體"/>
        <family val="1"/>
        <charset val="136"/>
      </rPr>
      <t>斯華多斯</t>
    </r>
    <r>
      <rPr>
        <sz val="12"/>
        <color theme="1"/>
        <rFont val="Times New Roman"/>
        <family val="1"/>
      </rPr>
      <t>(Swados, Elizabeth)</t>
    </r>
  </si>
  <si>
    <t>785.28 8565 2019</t>
  </si>
  <si>
    <r>
      <rPr>
        <sz val="12"/>
        <color theme="1"/>
        <rFont val="新細明體"/>
        <family val="2"/>
        <charset val="136"/>
      </rPr>
      <t>臨床心理中心</t>
    </r>
  </si>
  <si>
    <t>D0016449</t>
  </si>
  <si>
    <t xml:space="preserve">渴求的心靈 : 從香菸、手機到愛情，如何打破難以自拔的壞習慣? </t>
  </si>
  <si>
    <r>
      <rPr>
        <sz val="12"/>
        <color theme="1"/>
        <rFont val="新細明體"/>
        <family val="1"/>
        <charset val="136"/>
      </rPr>
      <t>布魯爾</t>
    </r>
    <r>
      <rPr>
        <sz val="12"/>
        <color theme="1"/>
        <rFont val="Times New Roman"/>
        <family val="1"/>
      </rPr>
      <t>(Brewer,Judson)</t>
    </r>
  </si>
  <si>
    <t>411.8 8563 2019</t>
  </si>
  <si>
    <t>D0016451</t>
  </si>
  <si>
    <t>Waldman's comprehensive atlas of diagnostic ultrasound of painful conditions</t>
  </si>
  <si>
    <t>Waldman, Steven D.</t>
  </si>
  <si>
    <t>WE141 W164 2016</t>
  </si>
  <si>
    <r>
      <rPr>
        <sz val="12"/>
        <color theme="1"/>
        <rFont val="新細明體"/>
        <family val="2"/>
        <charset val="136"/>
      </rPr>
      <t>過敏免疫風濕中心</t>
    </r>
  </si>
  <si>
    <t>D0016452</t>
  </si>
  <si>
    <t>Musculoskeletal ultrasound examination.Part II.Essential Pathologies</t>
  </si>
  <si>
    <t>Wang, Tyng-guey.</t>
  </si>
  <si>
    <t>WE141 W246 2018</t>
  </si>
  <si>
    <t>D0016529</t>
  </si>
  <si>
    <t>Peripheral nerve entrapmentsclinical diagnosis and management</t>
  </si>
  <si>
    <t>Trescot, Andrea M.</t>
  </si>
  <si>
    <t>WL520 P445 2016</t>
  </si>
  <si>
    <t>D0016446</t>
  </si>
  <si>
    <r>
      <rPr>
        <sz val="12"/>
        <color theme="1"/>
        <rFont val="新細明體"/>
        <family val="1"/>
        <charset val="136"/>
      </rPr>
      <t>卡拉斯</t>
    </r>
    <r>
      <rPr>
        <sz val="12"/>
        <color theme="1"/>
        <rFont val="Times New Roman"/>
        <family val="1"/>
      </rPr>
      <t>-</t>
    </r>
    <r>
      <rPr>
        <sz val="12"/>
        <color theme="1"/>
        <rFont val="新細明體"/>
        <family val="1"/>
        <charset val="136"/>
      </rPr>
      <t>佐曼</t>
    </r>
    <r>
      <rPr>
        <sz val="12"/>
        <color theme="1"/>
        <rFont val="Times New Roman"/>
        <family val="1"/>
      </rPr>
      <t xml:space="preserve"> </t>
    </r>
  </si>
  <si>
    <t>397.3 8445 2020</t>
  </si>
  <si>
    <t>D0016475</t>
  </si>
  <si>
    <t>Aston postural assessment :a new paradigm for observing and evaluating body patterns</t>
  </si>
  <si>
    <t>Aston, Judith,</t>
  </si>
  <si>
    <t>WE500 A857 2019</t>
  </si>
  <si>
    <t>D0016476</t>
  </si>
  <si>
    <t>Essentials of sports performance training</t>
  </si>
  <si>
    <t>Montel, Ian,;McGill, Erin,</t>
  </si>
  <si>
    <t>D0016477</t>
    <phoneticPr fontId="14" type="noConversion"/>
  </si>
  <si>
    <t>Occupational safety &amp; health</t>
    <phoneticPr fontId="14" type="noConversion"/>
  </si>
  <si>
    <t>Graham, Rosalene.</t>
    <phoneticPr fontId="14" type="noConversion"/>
  </si>
  <si>
    <t>WA487 G741 2017</t>
    <phoneticPr fontId="14" type="noConversion"/>
  </si>
  <si>
    <r>
      <rPr>
        <sz val="12"/>
        <rFont val="新細明體"/>
        <family val="1"/>
        <charset val="136"/>
      </rPr>
      <t>心功能室</t>
    </r>
    <phoneticPr fontId="1" type="noConversion"/>
  </si>
  <si>
    <t>411.15 8837 2019</t>
    <phoneticPr fontId="1" type="noConversion"/>
  </si>
  <si>
    <t>D0016553</t>
    <phoneticPr fontId="1" type="noConversion"/>
  </si>
  <si>
    <t>494.35 8735 2019</t>
    <phoneticPr fontId="1" type="noConversion"/>
  </si>
  <si>
    <t>D0016554</t>
  </si>
  <si>
    <t>D0016555</t>
  </si>
  <si>
    <t xml:space="preserve">494.35 8546 2019 </t>
    <phoneticPr fontId="1" type="noConversion"/>
  </si>
  <si>
    <r>
      <rPr>
        <sz val="12"/>
        <rFont val="新細明體"/>
        <family val="1"/>
        <charset val="136"/>
      </rPr>
      <t>瑜伽科學解析</t>
    </r>
    <r>
      <rPr>
        <sz val="12"/>
        <rFont val="Times New Roman"/>
        <family val="1"/>
      </rPr>
      <t xml:space="preserve"> : </t>
    </r>
    <r>
      <rPr>
        <sz val="12"/>
        <rFont val="新細明體"/>
        <family val="1"/>
        <charset val="136"/>
      </rPr>
      <t>從解剖學與生理學的角度深入學習</t>
    </r>
    <r>
      <rPr>
        <sz val="12"/>
        <rFont val="Times New Roman"/>
        <family val="1"/>
      </rPr>
      <t xml:space="preserve"> </t>
    </r>
    <phoneticPr fontId="1" type="noConversion"/>
  </si>
  <si>
    <r>
      <rPr>
        <sz val="12"/>
        <rFont val="新細明體"/>
        <family val="1"/>
        <charset val="136"/>
      </rPr>
      <t>職場會傷人</t>
    </r>
    <r>
      <rPr>
        <sz val="12"/>
        <rFont val="Times New Roman"/>
        <family val="1"/>
      </rPr>
      <t xml:space="preserve"> : </t>
    </r>
    <r>
      <rPr>
        <sz val="12"/>
        <rFont val="新細明體"/>
        <family val="1"/>
        <charset val="136"/>
      </rPr>
      <t>本該施展抱負的職場，為何讓人身心俱疲？</t>
    </r>
    <r>
      <rPr>
        <sz val="12"/>
        <rFont val="Times New Roman"/>
        <family val="1"/>
      </rPr>
      <t xml:space="preserve"> </t>
    </r>
    <phoneticPr fontId="1" type="noConversion"/>
  </si>
  <si>
    <r>
      <rPr>
        <sz val="12"/>
        <color theme="1"/>
        <rFont val="新細明體"/>
        <family val="1"/>
        <charset val="136"/>
      </rPr>
      <t>運動解剖學</t>
    </r>
    <r>
      <rPr>
        <sz val="12"/>
        <color theme="1"/>
        <rFont val="Times New Roman"/>
        <family val="1"/>
      </rPr>
      <t xml:space="preserve"> :</t>
    </r>
    <r>
      <rPr>
        <sz val="12"/>
        <color theme="1"/>
        <rFont val="新細明體"/>
        <family val="1"/>
        <charset val="136"/>
      </rPr>
      <t>動作指導及操作技巧解說</t>
    </r>
  </si>
  <si>
    <r>
      <rPr>
        <sz val="12"/>
        <color theme="1"/>
        <rFont val="新細明體"/>
        <family val="1"/>
        <charset val="136"/>
      </rPr>
      <t>職業醫學科</t>
    </r>
  </si>
  <si>
    <r>
      <rPr>
        <sz val="12"/>
        <rFont val="新細明體"/>
        <family val="1"/>
        <charset val="136"/>
      </rPr>
      <t>安</t>
    </r>
    <r>
      <rPr>
        <sz val="12"/>
        <rFont val="Times New Roman"/>
        <family val="1"/>
      </rPr>
      <t>.</t>
    </r>
    <r>
      <rPr>
        <sz val="12"/>
        <rFont val="新細明體"/>
        <family val="1"/>
        <charset val="136"/>
      </rPr>
      <t>史旺森</t>
    </r>
    <r>
      <rPr>
        <sz val="12"/>
        <rFont val="Times New Roman"/>
        <family val="1"/>
      </rPr>
      <t>(Ann Swanson)</t>
    </r>
    <phoneticPr fontId="1" type="noConversion"/>
  </si>
  <si>
    <r>
      <rPr>
        <sz val="12"/>
        <rFont val="新細明體"/>
        <family val="1"/>
        <charset val="136"/>
      </rPr>
      <t>方植永</t>
    </r>
    <phoneticPr fontId="1" type="noConversion"/>
  </si>
  <si>
    <r>
      <rPr>
        <sz val="12"/>
        <rFont val="新細明體"/>
        <family val="1"/>
        <charset val="136"/>
      </rPr>
      <t>職場冷暴力</t>
    </r>
    <r>
      <rPr>
        <sz val="12"/>
        <rFont val="Times New Roman"/>
        <family val="1"/>
      </rPr>
      <t xml:space="preserve"> </t>
    </r>
    <phoneticPr fontId="1" type="noConversion"/>
  </si>
  <si>
    <r>
      <rPr>
        <sz val="12"/>
        <rFont val="新細明體"/>
        <family val="1"/>
        <charset val="136"/>
      </rPr>
      <t>林煜軒</t>
    </r>
    <phoneticPr fontId="1" type="noConversion"/>
  </si>
  <si>
    <t>WJ368 C761 2018</t>
    <phoneticPr fontId="1" type="noConversion"/>
  </si>
  <si>
    <t>Liver transplantation and hepatobiliary surgery :interplay of technical and theoretical aspects</t>
  </si>
  <si>
    <t>Contemporary kidney transplantation</t>
    <phoneticPr fontId="1" type="noConversion"/>
  </si>
  <si>
    <t>D0016564</t>
    <phoneticPr fontId="1" type="noConversion"/>
  </si>
  <si>
    <t>D0016565</t>
  </si>
  <si>
    <t>McCauley, Jerry.;Ramirez, Carlo Gerardo B.</t>
  </si>
  <si>
    <t>De Carlis, Luciano,;Cillo, Umberto,</t>
    <phoneticPr fontId="1" type="noConversion"/>
  </si>
  <si>
    <t>Hughes, Steven J.</t>
    <phoneticPr fontId="1" type="noConversion"/>
  </si>
  <si>
    <t>Hawn, Mary T.</t>
    <phoneticPr fontId="1" type="noConversion"/>
  </si>
  <si>
    <t>D0016563</t>
    <phoneticPr fontId="1" type="noConversion"/>
  </si>
  <si>
    <t>WI770 C572 2020</t>
    <phoneticPr fontId="1" type="noConversion"/>
  </si>
  <si>
    <t>Womack, James P.</t>
  </si>
  <si>
    <t>D0016556</t>
    <phoneticPr fontId="1" type="noConversion"/>
  </si>
  <si>
    <t>D0016557</t>
  </si>
  <si>
    <t>D0016558</t>
  </si>
  <si>
    <t>494.5 8326 2019</t>
    <phoneticPr fontId="1" type="noConversion"/>
  </si>
  <si>
    <t>494.2 8635 2015</t>
    <phoneticPr fontId="1" type="noConversion"/>
  </si>
  <si>
    <t>494 8354 2014</t>
    <phoneticPr fontId="1" type="noConversion"/>
  </si>
  <si>
    <t>D0016574</t>
  </si>
  <si>
    <t>D0016573</t>
  </si>
  <si>
    <t>D0016572</t>
  </si>
  <si>
    <t>D0016571</t>
  </si>
  <si>
    <t>D0016570</t>
  </si>
  <si>
    <t>D0016569</t>
  </si>
  <si>
    <t>D0016568</t>
  </si>
  <si>
    <t>D0016567</t>
  </si>
  <si>
    <t>D0016566</t>
  </si>
  <si>
    <t>如何推動5S管理</t>
  </si>
  <si>
    <t xml:space="preserve">精實醫療[實戰篇] : 維梅醫學中心的精實變革之路 </t>
  </si>
  <si>
    <t>肯尼(Kenney, Charles)</t>
  </si>
  <si>
    <t xml:space="preserve">揪出時間小偷的看板管理法 : 微軟、Zara、HP……這樣精實流程，免做虛工、省時有餘裕，部屬被動變主動。 </t>
  </si>
  <si>
    <t>德葛雷地斯(DeGrandis, Dominica)</t>
  </si>
  <si>
    <t>D0016576</t>
  </si>
  <si>
    <t>D0016578</t>
  </si>
  <si>
    <r>
      <rPr>
        <sz val="12"/>
        <rFont val="新細明體"/>
        <family val="1"/>
        <charset val="136"/>
      </rPr>
      <t>精實革命</t>
    </r>
    <r>
      <rPr>
        <sz val="12"/>
        <rFont val="Times New Roman"/>
        <family val="1"/>
      </rPr>
      <t xml:space="preserve"> :</t>
    </r>
    <r>
      <rPr>
        <sz val="12"/>
        <rFont val="新細明體"/>
        <family val="1"/>
        <charset val="136"/>
      </rPr>
      <t>消除浪費、創造獲利的有效方法</t>
    </r>
    <r>
      <rPr>
        <sz val="12"/>
        <rFont val="Times New Roman"/>
        <family val="1"/>
      </rPr>
      <t xml:space="preserve"> = Lean thinking : banish waste and create wealth in your corporation </t>
    </r>
    <phoneticPr fontId="1" type="noConversion"/>
  </si>
  <si>
    <r>
      <rPr>
        <sz val="12"/>
        <color theme="1"/>
        <rFont val="新細明體"/>
        <family val="1"/>
        <charset val="136"/>
      </rPr>
      <t>李敏駿</t>
    </r>
    <r>
      <rPr>
        <sz val="12"/>
        <color theme="1"/>
        <rFont val="Times New Roman"/>
        <family val="1"/>
      </rPr>
      <t/>
    </r>
    <phoneticPr fontId="14" type="noConversion"/>
  </si>
  <si>
    <r>
      <rPr>
        <sz val="12"/>
        <rFont val="新細明體"/>
        <family val="1"/>
        <charset val="136"/>
      </rPr>
      <t>無印良品成功</t>
    </r>
    <r>
      <rPr>
        <sz val="12"/>
        <rFont val="Times New Roman"/>
        <family val="1"/>
      </rPr>
      <t>90%</t>
    </r>
    <r>
      <rPr>
        <sz val="12"/>
        <rFont val="新細明體"/>
        <family val="1"/>
        <charset val="136"/>
      </rPr>
      <t>靠制度</t>
    </r>
    <r>
      <rPr>
        <sz val="12"/>
        <rFont val="Times New Roman"/>
        <family val="1"/>
      </rPr>
      <t xml:space="preserve"> :</t>
    </r>
    <r>
      <rPr>
        <sz val="12"/>
        <rFont val="新細明體"/>
        <family val="1"/>
        <charset val="136"/>
      </rPr>
      <t>不加班、不回報也能創造驚人營收的究極管理</t>
    </r>
    <r>
      <rPr>
        <sz val="12"/>
        <rFont val="Times New Roman"/>
        <family val="1"/>
      </rPr>
      <t xml:space="preserve"> </t>
    </r>
    <phoneticPr fontId="1" type="noConversion"/>
  </si>
  <si>
    <r>
      <rPr>
        <sz val="12"/>
        <rFont val="新細明體"/>
        <family val="1"/>
        <charset val="136"/>
      </rPr>
      <t>松井忠三</t>
    </r>
    <phoneticPr fontId="1" type="noConversion"/>
  </si>
  <si>
    <t>494.01 8564 2019</t>
    <phoneticPr fontId="1" type="noConversion"/>
  </si>
  <si>
    <t>494.5 8687 2018</t>
    <phoneticPr fontId="1" type="noConversion"/>
  </si>
  <si>
    <t>428.3026 8467 2020 c.5</t>
    <phoneticPr fontId="1" type="noConversion"/>
  </si>
  <si>
    <t>428.3026 8467 2020 c.4</t>
    <phoneticPr fontId="1" type="noConversion"/>
  </si>
  <si>
    <t>428.3026 8467 2020 c.3</t>
  </si>
  <si>
    <t>428.3026 8467 2020 c.2</t>
  </si>
  <si>
    <t>428.3026 8467 2020</t>
    <phoneticPr fontId="1" type="noConversion"/>
  </si>
  <si>
    <t>428.3 8467 2020 c.5</t>
    <phoneticPr fontId="1" type="noConversion"/>
  </si>
  <si>
    <t>428.3 8467 2020 c.4</t>
    <phoneticPr fontId="1" type="noConversion"/>
  </si>
  <si>
    <t>428.3 8467 2020 c.3</t>
  </si>
  <si>
    <t>428.3 8467 2020 c.2</t>
  </si>
  <si>
    <t>428.3 8467 2020</t>
    <phoneticPr fontId="1" type="noConversion"/>
  </si>
  <si>
    <t>2017-06-09</t>
    <phoneticPr fontId="1" type="noConversion"/>
  </si>
  <si>
    <r>
      <rPr>
        <sz val="12"/>
        <rFont val="細明體"/>
        <family val="3"/>
        <charset val="136"/>
      </rPr>
      <t>百萬個媽媽都說讚の影音坐月子書</t>
    </r>
    <r>
      <rPr>
        <sz val="12"/>
        <rFont val="Times New Roman"/>
        <family val="1"/>
      </rPr>
      <t xml:space="preserve"> :  </t>
    </r>
    <r>
      <rPr>
        <sz val="12"/>
        <rFont val="細明體"/>
        <family val="3"/>
        <charset val="136"/>
      </rPr>
      <t>產後</t>
    </r>
    <r>
      <rPr>
        <sz val="12"/>
        <rFont val="Times New Roman"/>
        <family val="1"/>
      </rPr>
      <t>200</t>
    </r>
    <r>
      <rPr>
        <sz val="12"/>
        <rFont val="細明體"/>
        <family val="3"/>
        <charset val="136"/>
      </rPr>
      <t>道月子餐</t>
    </r>
    <r>
      <rPr>
        <sz val="12"/>
        <rFont val="Times New Roman"/>
        <family val="1"/>
      </rPr>
      <t>&amp;</t>
    </r>
    <r>
      <rPr>
        <sz val="12"/>
        <rFont val="細明體"/>
        <family val="3"/>
        <charset val="136"/>
      </rPr>
      <t>運動塑身操</t>
    </r>
    <r>
      <rPr>
        <sz val="12"/>
        <rFont val="Times New Roman"/>
        <family val="1"/>
      </rPr>
      <t xml:space="preserve"> </t>
    </r>
    <phoneticPr fontId="1" type="noConversion"/>
  </si>
  <si>
    <t>D0016413</t>
    <phoneticPr fontId="1" type="noConversion"/>
  </si>
  <si>
    <r>
      <rPr>
        <sz val="12"/>
        <rFont val="細明體"/>
        <family val="3"/>
        <charset val="136"/>
      </rPr>
      <t>企劃室</t>
    </r>
    <phoneticPr fontId="1" type="noConversion"/>
  </si>
  <si>
    <r>
      <rPr>
        <sz val="12"/>
        <rFont val="細明體"/>
        <family val="3"/>
        <charset val="136"/>
      </rPr>
      <t>做自己的營養師</t>
    </r>
    <r>
      <rPr>
        <sz val="12"/>
        <rFont val="Times New Roman"/>
        <family val="1"/>
      </rPr>
      <t xml:space="preserve"> :  </t>
    </r>
    <r>
      <rPr>
        <sz val="12"/>
        <rFont val="細明體"/>
        <family val="3"/>
        <charset val="136"/>
      </rPr>
      <t>最新版食物代換圖鑑</t>
    </r>
    <r>
      <rPr>
        <sz val="12"/>
        <rFont val="Times New Roman"/>
        <family val="1"/>
      </rPr>
      <t xml:space="preserve"> </t>
    </r>
    <phoneticPr fontId="1" type="noConversion"/>
  </si>
  <si>
    <t>D0016195</t>
    <phoneticPr fontId="1" type="noConversion"/>
  </si>
  <si>
    <r>
      <rPr>
        <sz val="12"/>
        <rFont val="細明體"/>
        <family val="3"/>
        <charset val="136"/>
      </rPr>
      <t>職場上做人很累</t>
    </r>
    <r>
      <rPr>
        <sz val="12"/>
        <rFont val="Times New Roman"/>
        <family val="1"/>
      </rPr>
      <t xml:space="preserve">, </t>
    </r>
    <r>
      <rPr>
        <sz val="12"/>
        <rFont val="細明體"/>
        <family val="3"/>
        <charset val="136"/>
      </rPr>
      <t>不會做人更累</t>
    </r>
    <r>
      <rPr>
        <sz val="12"/>
        <rFont val="Times New Roman"/>
        <family val="1"/>
      </rPr>
      <t xml:space="preserve"> :</t>
    </r>
    <r>
      <rPr>
        <sz val="12"/>
        <rFont val="細明體"/>
        <family val="3"/>
        <charset val="136"/>
      </rPr>
      <t>運用「</t>
    </r>
    <r>
      <rPr>
        <sz val="12"/>
        <rFont val="Times New Roman"/>
        <family val="1"/>
      </rPr>
      <t>Workship</t>
    </r>
    <r>
      <rPr>
        <sz val="12"/>
        <rFont val="細明體"/>
        <family val="3"/>
        <charset val="136"/>
      </rPr>
      <t>」避開衝突</t>
    </r>
    <r>
      <rPr>
        <sz val="12"/>
        <rFont val="Times New Roman"/>
        <family val="1"/>
      </rPr>
      <t>.</t>
    </r>
    <r>
      <rPr>
        <sz val="12"/>
        <rFont val="細明體"/>
        <family val="3"/>
        <charset val="136"/>
      </rPr>
      <t>建立信任的關係掃雷術</t>
    </r>
    <phoneticPr fontId="1" type="noConversion"/>
  </si>
  <si>
    <t>D0016584</t>
    <phoneticPr fontId="1" type="noConversion"/>
  </si>
  <si>
    <t>D0016585</t>
    <phoneticPr fontId="1" type="noConversion"/>
  </si>
  <si>
    <r>
      <rPr>
        <sz val="12"/>
        <rFont val="細明體"/>
        <family val="3"/>
        <charset val="136"/>
      </rPr>
      <t>哲學是職場上最有效的武器</t>
    </r>
    <r>
      <rPr>
        <sz val="12"/>
        <rFont val="Times New Roman"/>
        <family val="1"/>
      </rPr>
      <t xml:space="preserve"> : 50</t>
    </r>
    <r>
      <rPr>
        <sz val="12"/>
        <rFont val="細明體"/>
        <family val="3"/>
        <charset val="136"/>
      </rPr>
      <t>個關鍵哲學概念，幫助你洞察情況、學習批判思考、主導議題，正確解讀世界</t>
    </r>
    <phoneticPr fontId="1" type="noConversion"/>
  </si>
  <si>
    <t>494.01 8656 2019</t>
    <phoneticPr fontId="1" type="noConversion"/>
  </si>
  <si>
    <t>494.35 884 2020</t>
    <phoneticPr fontId="1" type="noConversion"/>
  </si>
  <si>
    <r>
      <rPr>
        <b/>
        <sz val="12"/>
        <rFont val="細明體"/>
        <family val="3"/>
        <charset val="136"/>
      </rPr>
      <t>總借閱統計</t>
    </r>
    <phoneticPr fontId="1" type="noConversion"/>
  </si>
  <si>
    <t>總借閱統計</t>
    <phoneticPr fontId="1" type="noConversion"/>
  </si>
  <si>
    <t>D0016447</t>
    <phoneticPr fontId="1" type="noConversion"/>
  </si>
  <si>
    <t>D0015946</t>
    <phoneticPr fontId="1" type="noConversion"/>
  </si>
  <si>
    <t>D0014075</t>
    <phoneticPr fontId="1" type="noConversion"/>
  </si>
  <si>
    <t>D0014076</t>
    <phoneticPr fontId="1" type="noConversion"/>
  </si>
  <si>
    <t>D0001262</t>
    <phoneticPr fontId="1" type="noConversion"/>
  </si>
  <si>
    <t>108年第2次圖委會購買</t>
  </si>
  <si>
    <t>109年第2次圖委會購買</t>
  </si>
  <si>
    <t>109年第1次圖委會購買</t>
  </si>
  <si>
    <r>
      <t>110</t>
    </r>
    <r>
      <rPr>
        <sz val="10"/>
        <color theme="5"/>
        <rFont val="細明體"/>
        <family val="3"/>
        <charset val="136"/>
      </rPr>
      <t>年第</t>
    </r>
    <r>
      <rPr>
        <sz val="10"/>
        <color theme="5"/>
        <rFont val="Times New Roman"/>
        <family val="1"/>
      </rPr>
      <t>1</t>
    </r>
    <r>
      <rPr>
        <sz val="10"/>
        <color theme="5"/>
        <rFont val="細明體"/>
        <family val="3"/>
        <charset val="136"/>
      </rPr>
      <t>次圖委會購買</t>
    </r>
    <phoneticPr fontId="1" type="noConversion"/>
  </si>
  <si>
    <r>
      <rPr>
        <sz val="12"/>
        <rFont val="細明體"/>
        <family val="3"/>
        <charset val="136"/>
      </rPr>
      <t>老年護理學</t>
    </r>
    <r>
      <rPr>
        <sz val="12"/>
        <rFont val="Times New Roman"/>
        <family val="1"/>
      </rPr>
      <t xml:space="preserve"> :</t>
    </r>
    <r>
      <rPr>
        <sz val="12"/>
        <rFont val="細明體"/>
        <family val="3"/>
        <charset val="136"/>
      </rPr>
      <t>照護理論與應用</t>
    </r>
    <phoneticPr fontId="1" type="noConversion"/>
  </si>
  <si>
    <t>419.824 8763 2020</t>
    <phoneticPr fontId="1" type="noConversion"/>
  </si>
  <si>
    <t>D0016657</t>
    <phoneticPr fontId="1" type="noConversion"/>
  </si>
  <si>
    <t>D0016658</t>
  </si>
  <si>
    <t>419.824 8763 2020 c.2</t>
    <phoneticPr fontId="1" type="noConversion"/>
  </si>
  <si>
    <t>D0016653</t>
  </si>
  <si>
    <t>Evidence-based geriatric nursing protocols for best practice</t>
  </si>
  <si>
    <t>Zwicker, DeAnne,;Fulmer, Terry T.,;Capezuti, Liz,;Boltz, Marie,</t>
  </si>
  <si>
    <t>WY152 B694 2021</t>
  </si>
  <si>
    <t>D0016654</t>
  </si>
  <si>
    <t>輕鬆照顧失智長輩 :失智症居家照護指南</t>
  </si>
  <si>
    <t>大誠會失智症支援小組</t>
  </si>
  <si>
    <t>415.9341 8726 2020</t>
  </si>
  <si>
    <t>D0016655</t>
  </si>
  <si>
    <t>周全性老年醫學評估的原則與技巧</t>
  </si>
  <si>
    <t>417.7 8445 2019</t>
  </si>
  <si>
    <t>D0016656</t>
  </si>
  <si>
    <t>老年病症候群</t>
  </si>
  <si>
    <t>417.7 8445 2020</t>
  </si>
  <si>
    <t>D0016661</t>
  </si>
  <si>
    <t>吳氏頭皮針 :電腦精密繪圖</t>
  </si>
  <si>
    <t>吳博雄(中醫學)</t>
  </si>
  <si>
    <t>413.91 8834 2019</t>
  </si>
  <si>
    <t>D0016662</t>
  </si>
  <si>
    <t>高級神經救命術 = Advanced neurological life support(ANLS)</t>
  </si>
  <si>
    <t>臺灣神經學學會</t>
  </si>
  <si>
    <t>415.9 8444 2017</t>
  </si>
  <si>
    <t>D0016663</t>
  </si>
  <si>
    <t>迪威(Diwan, Amna)</t>
  </si>
  <si>
    <t>416.6 883 2012</t>
  </si>
  <si>
    <t>D0016664</t>
  </si>
  <si>
    <t>預防醫學 =Preventive medicine</t>
  </si>
  <si>
    <t>李孟智</t>
  </si>
  <si>
    <t>412.5 8446 2018</t>
  </si>
  <si>
    <t>D0016665</t>
  </si>
  <si>
    <t>家庭醫師臨床手冊</t>
  </si>
  <si>
    <t>臺灣家庭醫學醫學會.</t>
  </si>
  <si>
    <t>429.026 8446 2017</t>
  </si>
  <si>
    <t>D0016666</t>
  </si>
  <si>
    <t>家庭醫學 =  Family medicine</t>
  </si>
  <si>
    <t>臺灣家庭醫學醫學會</t>
  </si>
  <si>
    <t>410 8446:2 2016</t>
  </si>
  <si>
    <t>D0016667</t>
  </si>
  <si>
    <t>Krause's and Mahan's food &amp; the nutrition care process</t>
  </si>
  <si>
    <t>Morrow, Kelly,;Raymond, Janice L.,</t>
  </si>
  <si>
    <t>WB400 R269 2021</t>
  </si>
  <si>
    <t>D0016651</t>
  </si>
  <si>
    <t>用QI MACROS與EXCEL打造超強工作技能 :學會技巧輕鬆達成工作目標</t>
  </si>
  <si>
    <t>Arthur, Jay.</t>
  </si>
  <si>
    <t>494.4 846 2015</t>
  </si>
  <si>
    <t>D0016652</t>
  </si>
  <si>
    <t>Drug information handbook for oncology :  an extensive guide to combination chemotherapy regimens</t>
  </si>
  <si>
    <t xml:space="preserve">Minich, Stephanie S., ;Bragalone, Diedra L., </t>
  </si>
  <si>
    <t>QZ39 B813 2019</t>
  </si>
  <si>
    <t>D0016668</t>
  </si>
  <si>
    <t>忘形流簡報思考術 : 找到說服邏輯,讓你的價值被看見!</t>
  </si>
  <si>
    <t>張忘形</t>
  </si>
  <si>
    <t>494.6 8726 2019</t>
  </si>
  <si>
    <t>D0016649</t>
  </si>
  <si>
    <t>教學的技術</t>
  </si>
  <si>
    <t>王永福</t>
  </si>
  <si>
    <t>494.386 8463 2019</t>
  </si>
  <si>
    <t>D0016650</t>
  </si>
  <si>
    <t>實用重症營養治療手冊</t>
  </si>
  <si>
    <t>尹彙文</t>
  </si>
  <si>
    <t>411.3 8696 2017</t>
  </si>
  <si>
    <t>D0016659</t>
  </si>
  <si>
    <t>從兒童精神醫學，理解發展遲緩孩子的內心世界</t>
  </si>
  <si>
    <t>川一廣</t>
  </si>
  <si>
    <t>415.9517 8472 2020</t>
  </si>
  <si>
    <t>D0016660</t>
  </si>
  <si>
    <t>物理治療師實習手冊.一,神經疾病物理治療學</t>
  </si>
  <si>
    <t>呂麗華</t>
  </si>
  <si>
    <t>415.9 8556 2020</t>
  </si>
  <si>
    <t>418.94 8853 2020</t>
  </si>
  <si>
    <t>415.922 8737 2018</t>
  </si>
  <si>
    <t>D0016672</t>
  </si>
  <si>
    <t>D0016673</t>
  </si>
  <si>
    <r>
      <rPr>
        <sz val="12"/>
        <rFont val="細明體"/>
        <family val="3"/>
        <charset val="136"/>
      </rPr>
      <t>中風個案職能治療服務準則</t>
    </r>
    <r>
      <rPr>
        <sz val="12"/>
        <rFont val="Times New Roman"/>
        <family val="1"/>
      </rPr>
      <t xml:space="preserve"> = Occupational therapy guideline for stroke : </t>
    </r>
    <r>
      <rPr>
        <sz val="12"/>
        <rFont val="細明體"/>
        <family val="3"/>
        <charset val="136"/>
      </rPr>
      <t>實證治療</t>
    </r>
    <r>
      <rPr>
        <sz val="12"/>
        <rFont val="Times New Roman"/>
        <family val="1"/>
      </rPr>
      <t xml:space="preserve"> : evidence-based practice </t>
    </r>
    <phoneticPr fontId="1" type="noConversion"/>
  </si>
  <si>
    <r>
      <rPr>
        <sz val="12"/>
        <rFont val="細明體"/>
        <family val="3"/>
        <charset val="136"/>
      </rPr>
      <t>吳菁宜</t>
    </r>
    <r>
      <rPr>
        <sz val="12"/>
        <rFont val="Times New Roman"/>
        <family val="1"/>
      </rPr>
      <t xml:space="preserve"> </t>
    </r>
    <phoneticPr fontId="1" type="noConversion"/>
  </si>
  <si>
    <t>D0016674</t>
  </si>
  <si>
    <t>D0016675</t>
  </si>
  <si>
    <t xml:space="preserve">索羅門 </t>
  </si>
  <si>
    <t>D0016676</t>
  </si>
  <si>
    <t xml:space="preserve">正午惡魔 :憂鬱症的全面圖像 .下冊  </t>
  </si>
  <si>
    <t>D0016677</t>
  </si>
  <si>
    <t>希伯德(Hibberd,Jessamy)</t>
  </si>
  <si>
    <t>D0016678</t>
  </si>
  <si>
    <t>蘭妮(Laney, Marti Olsen)</t>
  </si>
  <si>
    <t>D0016679</t>
  </si>
  <si>
    <t>托利(Torrey,E. Fuller)</t>
  </si>
  <si>
    <t>178.4 8675 2020 c.2</t>
  </si>
  <si>
    <t>415.985 8354 2020 v.1</t>
  </si>
  <si>
    <t>415.985 8354 2020 v.2</t>
  </si>
  <si>
    <t>176.5 8765 2019</t>
  </si>
  <si>
    <t>173.761 887 2018</t>
  </si>
  <si>
    <t>415.983 857-2 2020</t>
  </si>
  <si>
    <r>
      <rPr>
        <sz val="12"/>
        <rFont val="細明體"/>
        <family val="3"/>
        <charset val="136"/>
      </rPr>
      <t>思覺失調症完全手冊</t>
    </r>
    <r>
      <rPr>
        <sz val="12"/>
        <rFont val="Times New Roman"/>
        <family val="1"/>
      </rPr>
      <t xml:space="preserve"> :</t>
    </r>
    <r>
      <rPr>
        <sz val="12"/>
        <rFont val="細明體"/>
        <family val="3"/>
        <charset val="136"/>
      </rPr>
      <t>給病患、家屬及助人者的實用指南</t>
    </r>
    <phoneticPr fontId="1" type="noConversion"/>
  </si>
  <si>
    <r>
      <rPr>
        <sz val="12"/>
        <rFont val="細明體"/>
        <family val="3"/>
        <charset val="136"/>
      </rPr>
      <t>內向心理學</t>
    </r>
    <r>
      <rPr>
        <sz val="12"/>
        <rFont val="Times New Roman"/>
        <family val="1"/>
      </rPr>
      <t xml:space="preserve"> : </t>
    </r>
    <r>
      <rPr>
        <sz val="12"/>
        <rFont val="細明體"/>
        <family val="3"/>
        <charset val="136"/>
      </rPr>
      <t>享受一個人的空間</t>
    </r>
    <r>
      <rPr>
        <sz val="12"/>
        <rFont val="Times New Roman"/>
        <family val="1"/>
      </rPr>
      <t>,</t>
    </r>
    <r>
      <rPr>
        <sz val="12"/>
        <rFont val="細明體"/>
        <family val="3"/>
        <charset val="136"/>
      </rPr>
      <t>安靜地發揮影響力</t>
    </r>
    <r>
      <rPr>
        <sz val="12"/>
        <rFont val="Times New Roman"/>
        <family val="1"/>
      </rPr>
      <t>,</t>
    </r>
    <r>
      <rPr>
        <sz val="12"/>
        <rFont val="細明體"/>
        <family val="3"/>
        <charset val="136"/>
      </rPr>
      <t>內向者也能在外向的世界嶄露鋒芒</t>
    </r>
    <r>
      <rPr>
        <sz val="12"/>
        <rFont val="Times New Roman"/>
        <family val="1"/>
      </rPr>
      <t>!</t>
    </r>
    <phoneticPr fontId="1" type="noConversion"/>
  </si>
  <si>
    <r>
      <rPr>
        <sz val="12"/>
        <rFont val="細明體"/>
        <family val="3"/>
        <charset val="136"/>
      </rPr>
      <t>冒牌者症候群</t>
    </r>
    <r>
      <rPr>
        <sz val="12"/>
        <rFont val="Times New Roman"/>
        <family val="1"/>
      </rPr>
      <t xml:space="preserve"> : </t>
    </r>
    <r>
      <rPr>
        <sz val="12"/>
        <rFont val="細明體"/>
        <family val="3"/>
        <charset val="136"/>
      </rPr>
      <t>面對肯定、讚賞與幸福，為什麼總是覺得「我不配」</t>
    </r>
    <r>
      <rPr>
        <sz val="12"/>
        <rFont val="Times New Roman"/>
        <family val="1"/>
      </rPr>
      <t>?</t>
    </r>
    <phoneticPr fontId="1" type="noConversion"/>
  </si>
  <si>
    <r>
      <rPr>
        <sz val="12"/>
        <rFont val="細明體"/>
        <family val="3"/>
        <charset val="136"/>
      </rPr>
      <t>正午惡魔</t>
    </r>
    <r>
      <rPr>
        <sz val="12"/>
        <rFont val="Times New Roman"/>
        <family val="1"/>
      </rPr>
      <t xml:space="preserve"> :</t>
    </r>
    <r>
      <rPr>
        <sz val="12"/>
        <rFont val="細明體"/>
        <family val="3"/>
        <charset val="136"/>
      </rPr>
      <t>憂鬱症的全面圖像</t>
    </r>
    <r>
      <rPr>
        <sz val="12"/>
        <rFont val="Times New Roman"/>
        <family val="1"/>
      </rPr>
      <t xml:space="preserve"> .</t>
    </r>
    <r>
      <rPr>
        <sz val="12"/>
        <rFont val="細明體"/>
        <family val="3"/>
        <charset val="136"/>
      </rPr>
      <t>上冊</t>
    </r>
    <phoneticPr fontId="1" type="noConversion"/>
  </si>
  <si>
    <r>
      <rPr>
        <sz val="12"/>
        <rFont val="細明體"/>
        <family val="3"/>
        <charset val="136"/>
      </rPr>
      <t>戈特里布</t>
    </r>
    <r>
      <rPr>
        <sz val="12"/>
        <rFont val="Times New Roman"/>
        <family val="1"/>
      </rPr>
      <t xml:space="preserve"> (Gottlieb, Lori)</t>
    </r>
    <phoneticPr fontId="1" type="noConversion"/>
  </si>
  <si>
    <t>戴維斯(Davis,Brenda)</t>
  </si>
  <si>
    <t>411.371 8365 2020</t>
  </si>
  <si>
    <t>D0016669</t>
  </si>
  <si>
    <t>Solnes, Lilja B..</t>
  </si>
  <si>
    <t>D0016670</t>
  </si>
  <si>
    <t>韋伯(Weber, Edward C.)</t>
  </si>
  <si>
    <t>Nuclear medicine and molecular imaging :case review series</t>
    <phoneticPr fontId="1" type="noConversion"/>
  </si>
  <si>
    <r>
      <t>Netter's</t>
    </r>
    <r>
      <rPr>
        <sz val="12"/>
        <rFont val="細明體"/>
        <family val="3"/>
        <charset val="136"/>
      </rPr>
      <t>簡明放射解剖學</t>
    </r>
    <phoneticPr fontId="1" type="noConversion"/>
  </si>
  <si>
    <r>
      <rPr>
        <sz val="12"/>
        <rFont val="細明體"/>
        <family val="3"/>
        <charset val="136"/>
      </rPr>
      <t>全植物飲食．營養全書</t>
    </r>
    <r>
      <rPr>
        <sz val="12"/>
        <rFont val="Times New Roman"/>
        <family val="1"/>
      </rPr>
      <t xml:space="preserve"> :</t>
    </r>
    <r>
      <rPr>
        <sz val="12"/>
        <rFont val="細明體"/>
        <family val="3"/>
        <charset val="136"/>
      </rPr>
      <t>國際蔬食營養界先驅，以最新科學實證與營養學觀點，為你打造最專業的飲食指南</t>
    </r>
    <phoneticPr fontId="1" type="noConversion"/>
  </si>
  <si>
    <t>WN440 S688 2020</t>
  </si>
  <si>
    <t>394.025 856 2020</t>
  </si>
  <si>
    <r>
      <rPr>
        <sz val="12"/>
        <rFont val="新細明體"/>
        <family val="1"/>
        <charset val="136"/>
      </rPr>
      <t>江守智</t>
    </r>
  </si>
  <si>
    <r>
      <rPr>
        <sz val="12"/>
        <rFont val="新細明體"/>
        <family val="1"/>
        <charset val="136"/>
      </rPr>
      <t>豐田精實管理的翻轉獲利秘密</t>
    </r>
    <r>
      <rPr>
        <sz val="12"/>
        <rFont val="Times New Roman"/>
        <family val="1"/>
      </rPr>
      <t xml:space="preserve"> : </t>
    </r>
    <r>
      <rPr>
        <sz val="12"/>
        <rFont val="新細明體"/>
        <family val="1"/>
        <charset val="136"/>
      </rPr>
      <t>不浪費就是提升生產力</t>
    </r>
    <phoneticPr fontId="1" type="noConversion"/>
  </si>
  <si>
    <t>D0016688</t>
  </si>
  <si>
    <t>WB342 U56 2019</t>
  </si>
  <si>
    <t>Hyperbaric oxygen therapy indications</t>
    <phoneticPr fontId="1" type="noConversion"/>
  </si>
  <si>
    <t>Richard E. Moon</t>
    <phoneticPr fontId="1" type="noConversion"/>
  </si>
  <si>
    <t>369.417 8489 2020</t>
  </si>
  <si>
    <t>415.585 8372 2020</t>
  </si>
  <si>
    <t>416.2352 8457 2020</t>
  </si>
  <si>
    <t>411.3 8722 2020</t>
  </si>
  <si>
    <t>417.7 8576 2020</t>
  </si>
  <si>
    <t>494.6 8445 2020</t>
  </si>
  <si>
    <t>494.6 8755 2020</t>
  </si>
  <si>
    <r>
      <rPr>
        <sz val="12"/>
        <rFont val="細明體"/>
        <family val="3"/>
        <charset val="136"/>
      </rPr>
      <t>二奶的攻防</t>
    </r>
    <r>
      <rPr>
        <sz val="12"/>
        <rFont val="Times New Roman"/>
        <family val="1"/>
      </rPr>
      <t xml:space="preserve"> :</t>
    </r>
    <r>
      <rPr>
        <sz val="12"/>
        <rFont val="細明體"/>
        <family val="3"/>
        <charset val="136"/>
      </rPr>
      <t>妳問我答，戰勝乳癌</t>
    </r>
    <phoneticPr fontId="1" type="noConversion"/>
  </si>
  <si>
    <t>蔡英傑</t>
  </si>
  <si>
    <t>戴大為</t>
  </si>
  <si>
    <t>鄭翠芬</t>
  </si>
  <si>
    <t>張洪濤</t>
  </si>
  <si>
    <t>若林秀隆</t>
  </si>
  <si>
    <t>毛佩琦,</t>
  </si>
  <si>
    <t>白丁</t>
  </si>
  <si>
    <t>312.974 8866 2021</t>
  </si>
  <si>
    <t>312.974 8448 2020</t>
  </si>
  <si>
    <t>312.974 8472 2020</t>
  </si>
  <si>
    <t>D0016721</t>
  </si>
  <si>
    <t>渡邊克之</t>
  </si>
  <si>
    <t>D0016722</t>
  </si>
  <si>
    <t>Caisne, Arthur Le.</t>
  </si>
  <si>
    <t>D0016710</t>
  </si>
  <si>
    <t>馬文雅</t>
  </si>
  <si>
    <t>494.45 8695 2020</t>
  </si>
  <si>
    <t>427 855 2020</t>
  </si>
  <si>
    <t>411.94 8364 2020</t>
  </si>
  <si>
    <t xml:space="preserve">藥理教授教你善用舌尖來思考 </t>
  </si>
  <si>
    <t xml:space="preserve">高齡復健營養學 :先營養，再復健，預防肌少症與衰弱症的照護全指南 </t>
  </si>
  <si>
    <t xml:space="preserve">簡報女王的故事力 :矽谷最有說服力的不敗簡報聖經 </t>
  </si>
  <si>
    <t xml:space="preserve">Google必修的圖表簡報術  </t>
  </si>
  <si>
    <t xml:space="preserve">Google必修的圖表簡報術練習本 :Google總監親授10堂課 x 100道練習題 = 圖表做熟、重點畫對、精煉故事, 進階簡報強者! </t>
  </si>
  <si>
    <t xml:space="preserve">這樣你看得懂嗎?讓你秒懂的資訊設計O與X :平面設計、社群小編、商業簡報都要會的資訊傳達術 </t>
  </si>
  <si>
    <t xml:space="preserve">廚藝祕訣超圖解 :700則美味的關鍵祕訣 超強剖面透視圖解 瞬間提升你的廚藝 </t>
  </si>
  <si>
    <t xml:space="preserve">幸福瘦 :不節食、不復胖，從心開始的23堂療癒減重對話 </t>
  </si>
  <si>
    <t>令人大感意外的脂肪 : 為什麼奶油、肉類、乳酪應該是健康飲食</t>
  </si>
  <si>
    <t>D0016779</t>
  </si>
  <si>
    <t>寇金茲(Calkins, Tim)</t>
  </si>
  <si>
    <t>D0016780</t>
  </si>
  <si>
    <t>中山祐次郎</t>
  </si>
  <si>
    <t>D0016781</t>
  </si>
  <si>
    <t>李貞慧(日語),;成田美紀,</t>
  </si>
  <si>
    <t>494.6 8264 2020</t>
  </si>
  <si>
    <t>417.8 8663 2020</t>
  </si>
  <si>
    <t>411.3 8356 2020</t>
  </si>
  <si>
    <r>
      <rPr>
        <sz val="12"/>
        <rFont val="細明體"/>
        <family val="3"/>
        <charset val="136"/>
      </rPr>
      <t>如何幫雞洗澡</t>
    </r>
    <r>
      <rPr>
        <sz val="12"/>
        <rFont val="Times New Roman"/>
        <family val="1"/>
      </rPr>
      <t xml:space="preserve"> :</t>
    </r>
    <r>
      <rPr>
        <sz val="12"/>
        <rFont val="細明體"/>
        <family val="3"/>
        <charset val="136"/>
      </rPr>
      <t>幫商業簡報脫胎換骨，個人品牌再升級，提升職場影響力</t>
    </r>
    <phoneticPr fontId="1" type="noConversion"/>
  </si>
  <si>
    <r>
      <rPr>
        <sz val="12"/>
        <rFont val="細明體"/>
        <family val="3"/>
        <charset val="136"/>
      </rPr>
      <t>癌症醫師的真心話</t>
    </r>
    <r>
      <rPr>
        <sz val="12"/>
        <rFont val="Times New Roman"/>
        <family val="1"/>
      </rPr>
      <t xml:space="preserve"> :</t>
    </r>
    <r>
      <rPr>
        <sz val="12"/>
        <rFont val="細明體"/>
        <family val="3"/>
        <charset val="136"/>
      </rPr>
      <t>在患者面前不說的事實</t>
    </r>
    <r>
      <rPr>
        <sz val="12"/>
        <rFont val="Times New Roman"/>
        <family val="1"/>
      </rPr>
      <t>!</t>
    </r>
    <r>
      <rPr>
        <sz val="12"/>
        <rFont val="細明體"/>
        <family val="3"/>
        <charset val="136"/>
      </rPr>
      <t>從抗癌療法到醫病關係，患者</t>
    </r>
    <r>
      <rPr>
        <sz val="12"/>
        <rFont val="Times New Roman"/>
        <family val="1"/>
      </rPr>
      <t>&amp;</t>
    </r>
    <r>
      <rPr>
        <sz val="12"/>
        <rFont val="細明體"/>
        <family val="3"/>
        <charset val="136"/>
      </rPr>
      <t>家屬必讀的第一本書</t>
    </r>
    <phoneticPr fontId="1" type="noConversion"/>
  </si>
  <si>
    <r>
      <t>50</t>
    </r>
    <r>
      <rPr>
        <sz val="12"/>
        <rFont val="細明體"/>
        <family val="3"/>
        <charset val="136"/>
      </rPr>
      <t>歲以上的營養學</t>
    </r>
    <r>
      <rPr>
        <sz val="12"/>
        <rFont val="Times New Roman"/>
        <family val="1"/>
      </rPr>
      <t xml:space="preserve"> :</t>
    </r>
    <r>
      <rPr>
        <sz val="12"/>
        <rFont val="細明體"/>
        <family val="3"/>
        <charset val="136"/>
      </rPr>
      <t>常揪人吃飯、別吃太清淡、天天肉魚蛋</t>
    </r>
    <r>
      <rPr>
        <sz val="12"/>
        <rFont val="Times New Roman"/>
        <family val="1"/>
      </rPr>
      <t>,</t>
    </r>
    <r>
      <rPr>
        <sz val="12"/>
        <rFont val="細明體"/>
        <family val="3"/>
        <charset val="136"/>
      </rPr>
      <t>鍛鍊咽喉力</t>
    </r>
    <r>
      <rPr>
        <sz val="12"/>
        <rFont val="Times New Roman"/>
        <family val="1"/>
      </rPr>
      <t>,</t>
    </r>
    <r>
      <rPr>
        <sz val="12"/>
        <rFont val="細明體"/>
        <family val="3"/>
        <charset val="136"/>
      </rPr>
      <t>略胖比瘦更健康長壽</t>
    </r>
    <r>
      <rPr>
        <sz val="12"/>
        <rFont val="Times New Roman"/>
        <family val="1"/>
      </rPr>
      <t/>
    </r>
    <phoneticPr fontId="1" type="noConversion"/>
  </si>
  <si>
    <r>
      <t>110</t>
    </r>
    <r>
      <rPr>
        <sz val="10"/>
        <color theme="5"/>
        <rFont val="細明體"/>
        <family val="3"/>
        <charset val="136"/>
      </rPr>
      <t>年第</t>
    </r>
    <r>
      <rPr>
        <sz val="10"/>
        <color theme="5"/>
        <rFont val="Times New Roman"/>
        <family val="1"/>
      </rPr>
      <t>1次圖委會購買</t>
    </r>
    <r>
      <rPr>
        <sz val="10"/>
        <color theme="5"/>
        <rFont val="細明體"/>
        <family val="3"/>
        <charset val="136"/>
      </rPr>
      <t/>
    </r>
  </si>
  <si>
    <t>D0016791</t>
  </si>
  <si>
    <t>D0016792</t>
  </si>
  <si>
    <t>D0016793</t>
  </si>
  <si>
    <t>D0016794</t>
  </si>
  <si>
    <t>D0016795</t>
  </si>
  <si>
    <t>D0016796</t>
  </si>
  <si>
    <t>D0016797</t>
  </si>
  <si>
    <t>D0016798</t>
  </si>
  <si>
    <t>D0016799</t>
  </si>
  <si>
    <t>D0016800</t>
  </si>
  <si>
    <t>D0016801</t>
  </si>
  <si>
    <t>D0016802</t>
  </si>
  <si>
    <t>D0016803</t>
  </si>
  <si>
    <t>D0016804</t>
  </si>
  <si>
    <t>D0016805</t>
  </si>
  <si>
    <t>D0016806</t>
  </si>
  <si>
    <t>D0016807</t>
  </si>
  <si>
    <t>D0016808</t>
  </si>
  <si>
    <t>D0016809</t>
  </si>
  <si>
    <t>D0016810</t>
  </si>
  <si>
    <t>D0016811</t>
  </si>
  <si>
    <t>萊克(Liker, Jeffrey K.)</t>
  </si>
  <si>
    <t>494 885 2011</t>
  </si>
  <si>
    <t>百恩(Byrne,Art)</t>
  </si>
  <si>
    <t>494.2 844 2016</t>
  </si>
  <si>
    <t>今井正明(Masaaki, Imai)</t>
  </si>
  <si>
    <t>494.5 8654 2020</t>
  </si>
  <si>
    <t xml:space="preserve">何清治 </t>
  </si>
  <si>
    <t>419.2 8733:2 2020</t>
  </si>
  <si>
    <t>Lighter, Donald E.</t>
  </si>
  <si>
    <t>W84.4 L724 2013</t>
  </si>
  <si>
    <t xml:space="preserve">Johnson, Julie K. </t>
  </si>
  <si>
    <t>W84.1 J67 2020</t>
  </si>
  <si>
    <t>石井住枝</t>
  </si>
  <si>
    <t>494.1 8456 2017</t>
  </si>
  <si>
    <t>Sperl, Todd.</t>
  </si>
  <si>
    <t>WX150.1 S749 2013</t>
  </si>
  <si>
    <t>Barnas, Kim.</t>
  </si>
  <si>
    <t>W84.41 B259 2016</t>
  </si>
  <si>
    <t>Toussaint, John,author.</t>
  </si>
  <si>
    <t>WA540 T735 2019</t>
  </si>
  <si>
    <t>White, Brad1980-author.(Bradley Steven),</t>
  </si>
  <si>
    <t>WX155 W582 2016</t>
  </si>
  <si>
    <t>Protzman, Charles,author</t>
  </si>
  <si>
    <t>WB101 P967 2015</t>
  </si>
  <si>
    <t>Jackson, Thomas Lindsay,1949-</t>
  </si>
  <si>
    <t>W84 S785 2012</t>
  </si>
  <si>
    <t>Mistake Proofing for Lean Healthcare.</t>
  </si>
  <si>
    <t>Carlson, Samuel.</t>
  </si>
  <si>
    <t>W84.41 M678 2016</t>
  </si>
  <si>
    <t>Ross, Thomas K.,author.</t>
  </si>
  <si>
    <t>WX153 R826 2021</t>
  </si>
  <si>
    <t>Wedgwood, Ian,author.</t>
  </si>
  <si>
    <t>W84.41 W393 2015</t>
  </si>
  <si>
    <t>Albanese, Craig T.,author.</t>
  </si>
  <si>
    <t>W84.41 A326 2014</t>
  </si>
  <si>
    <t>Toussaint, John.</t>
  </si>
  <si>
    <t>WA540 T735 2010</t>
  </si>
  <si>
    <t>Scott J</t>
  </si>
  <si>
    <t>W84.41 S427 2020</t>
  </si>
  <si>
    <t>Arthur, Jay,1951-author</t>
  </si>
  <si>
    <t>WX150.1 A788 2016</t>
  </si>
  <si>
    <t>Suneja, Aneesh,1968-author</t>
  </si>
  <si>
    <t>W87 S958 2010</t>
  </si>
  <si>
    <t xml:space="preserve">豐田人才精實模式 </t>
  </si>
  <si>
    <t xml:space="preserve">精實力 : 持續改善價值創造的流程 </t>
  </si>
  <si>
    <t xml:space="preserve">現場改善 </t>
  </si>
  <si>
    <t>醫務資材管理與實務 =Hospital material management</t>
  </si>
  <si>
    <t>Basics of health care performance improvement :a lean Six Sigma approach</t>
  </si>
  <si>
    <t>McLaughlin and Kaluzny's continuous quality improvement in health care</t>
  </si>
  <si>
    <t xml:space="preserve">TOYOTA員工每天反覆練習的表格思考術 : 8步驟,解決所有想不出的簡報、創意、決策......等問題! </t>
  </si>
  <si>
    <t>Practical lean Six Sigma for healthcare :using the A3 and lean thinking to improve operational performance in hospitals, clinics, and physician group practices</t>
  </si>
  <si>
    <t>Beyond heroes :a lean management system for healthcare</t>
  </si>
  <si>
    <t>Management on the mend :the healthcare executive guide to system transformation</t>
  </si>
  <si>
    <t>Lean daily management for healthcare :a strategic guide to implementing lean for hospital leaders</t>
  </si>
  <si>
    <t>Leveraging lean in outpatient clinics :creating a cost effective, standardized, high quality, patient-focused operation</t>
  </si>
  <si>
    <t>Standard work for lean healthcare</t>
  </si>
  <si>
    <t>Applying lean six sigma in health care :a practical guide to performance improvement</t>
  </si>
  <si>
    <t>Lean Sigma :rebuilding capability in heathcare</t>
  </si>
  <si>
    <t>Advanced lean in healthcare</t>
  </si>
  <si>
    <t>On the mend :revolutionizing healthcare to save lives and transform the industry</t>
  </si>
  <si>
    <t>Lean Healthcare :How to trim fat and waste from your organization while improving access, quality, and service</t>
  </si>
  <si>
    <t>Lean six sigma for hospitals</t>
  </si>
  <si>
    <t>Lean doctors :a bold and practical guide to using lean principles to transform healthcare systems, one doctor at a time</t>
  </si>
  <si>
    <t>WB18.2 P536 2020</t>
  </si>
  <si>
    <t>WB330 P536 2019</t>
  </si>
  <si>
    <t>176.4 8475 2020</t>
  </si>
  <si>
    <t>D0016821</t>
  </si>
  <si>
    <t>Park, Sharon K.,;Slain, Douglas,1967-;Borchert, Jill S.,;Koehler, Julia M.,;Schwinghammer, Terry L.,</t>
  </si>
  <si>
    <t>D0016822</t>
  </si>
  <si>
    <t xml:space="preserve">Lee, Kelly C., ;Bookstaver, P. Brandon, ;Kolesar, Jill M., ;Malone, Patrick M.,  1954- ;Schwinghammer, Terry L., ;Chisholm-Burns, Marie A., </t>
  </si>
  <si>
    <t>D0016823</t>
  </si>
  <si>
    <t>Pharmacotherapy casebook :a patient-focused approach</t>
    <phoneticPr fontId="1" type="noConversion"/>
  </si>
  <si>
    <t>Pharmacotherapy principles &amp; practice</t>
    <phoneticPr fontId="1" type="noConversion"/>
  </si>
  <si>
    <r>
      <rPr>
        <sz val="12"/>
        <rFont val="細明體"/>
        <family val="3"/>
        <charset val="136"/>
      </rPr>
      <t>反智不願說理的人是偏執</t>
    </r>
    <r>
      <rPr>
        <sz val="12"/>
        <rFont val="Times New Roman"/>
        <family val="1"/>
      </rPr>
      <t xml:space="preserve"> </t>
    </r>
    <r>
      <rPr>
        <sz val="12"/>
        <rFont val="細明體"/>
        <family val="3"/>
        <charset val="136"/>
      </rPr>
      <t>不會說理的人是愚蠢</t>
    </r>
    <r>
      <rPr>
        <sz val="12"/>
        <rFont val="Times New Roman"/>
        <family val="1"/>
      </rPr>
      <t xml:space="preserve"> </t>
    </r>
    <r>
      <rPr>
        <sz val="12"/>
        <rFont val="細明體"/>
        <family val="3"/>
        <charset val="136"/>
      </rPr>
      <t>不敢說理的人是奴隸</t>
    </r>
    <r>
      <rPr>
        <sz val="12"/>
        <rFont val="Times New Roman"/>
        <family val="1"/>
      </rPr>
      <t xml:space="preserve"> </t>
    </r>
    <phoneticPr fontId="1" type="noConversion"/>
  </si>
  <si>
    <r>
      <rPr>
        <sz val="12"/>
        <rFont val="細明體"/>
        <family val="3"/>
        <charset val="136"/>
      </rPr>
      <t>古倫姆斯</t>
    </r>
    <r>
      <rPr>
        <sz val="12"/>
        <rFont val="Times New Roman"/>
        <family val="1"/>
      </rPr>
      <t>(Grimes, David Robert)author</t>
    </r>
    <phoneticPr fontId="1" type="noConversion"/>
  </si>
  <si>
    <t>D0016826</t>
  </si>
  <si>
    <t xml:space="preserve">洪論評 </t>
  </si>
  <si>
    <t>D0016827</t>
  </si>
  <si>
    <t>陳進堂</t>
  </si>
  <si>
    <t>419.7 8244 2020</t>
  </si>
  <si>
    <t>419.2 8795 2020</t>
  </si>
  <si>
    <r>
      <rPr>
        <sz val="12"/>
        <rFont val="細明體"/>
        <family val="3"/>
        <charset val="136"/>
      </rPr>
      <t>醫療平衡計分卡</t>
    </r>
    <r>
      <rPr>
        <sz val="12"/>
        <rFont val="Times New Roman"/>
        <family val="1"/>
      </rPr>
      <t xml:space="preserve"> </t>
    </r>
    <phoneticPr fontId="1" type="noConversion"/>
  </si>
  <si>
    <t>415.988 8545 2016</t>
  </si>
  <si>
    <t>415.874 8684 2012</t>
  </si>
  <si>
    <t>D0016824</t>
  </si>
  <si>
    <t>羅吉斯(Rogers,Sally J.)</t>
  </si>
  <si>
    <t>D0016825</t>
  </si>
  <si>
    <t>葛蘭汀(Grandin, Temple)</t>
  </si>
  <si>
    <r>
      <rPr>
        <sz val="12"/>
        <color theme="1"/>
        <rFont val="細明體"/>
        <family val="3"/>
        <charset val="136"/>
      </rPr>
      <t>我看世界的方法跟你不一樣</t>
    </r>
    <r>
      <rPr>
        <sz val="12"/>
        <color theme="1"/>
        <rFont val="Times New Roman"/>
        <family val="1"/>
      </rPr>
      <t xml:space="preserve"> : </t>
    </r>
    <r>
      <rPr>
        <sz val="12"/>
        <color theme="1"/>
        <rFont val="細明體"/>
        <family val="3"/>
        <charset val="136"/>
      </rPr>
      <t>給自閉症家庭的實用指南</t>
    </r>
    <phoneticPr fontId="1" type="noConversion"/>
  </si>
  <si>
    <t>D0016814</t>
  </si>
  <si>
    <t>Rispoli, Marco(Ophthalmologist)</t>
  </si>
  <si>
    <t>D0016815</t>
  </si>
  <si>
    <t>布特拉(Bhootra, Ajay Kumar)</t>
  </si>
  <si>
    <t xml:space="preserve">Practical handbook of OCT :(retina, choroid, glaucoma) </t>
    <phoneticPr fontId="1" type="noConversion"/>
  </si>
  <si>
    <t>WW143 R595 2021</t>
  </si>
  <si>
    <t>416.767 8554 2020</t>
  </si>
  <si>
    <t>WB354 B347 2017</t>
  </si>
  <si>
    <t>WR140 S556 2017</t>
  </si>
  <si>
    <t>415.942 8394 2017</t>
  </si>
  <si>
    <t>D0016818</t>
  </si>
  <si>
    <t>Baumgartner, Joel J.,author.</t>
  </si>
  <si>
    <t>D0016819</t>
  </si>
  <si>
    <t>Shimizu, Hiroshi,1954-</t>
  </si>
  <si>
    <t>D0016820</t>
  </si>
  <si>
    <t>潘健理</t>
  </si>
  <si>
    <t>Regenerative injections :the art of healing : injection manual</t>
    <phoneticPr fontId="1" type="noConversion"/>
  </si>
  <si>
    <t xml:space="preserve">Shimizu's dermatology </t>
    <phoneticPr fontId="1" type="noConversion"/>
  </si>
  <si>
    <r>
      <rPr>
        <sz val="12"/>
        <rFont val="細明體"/>
        <family val="3"/>
        <charset val="136"/>
      </rPr>
      <t>攻疼新醫</t>
    </r>
    <r>
      <rPr>
        <sz val="12"/>
        <rFont val="Times New Roman"/>
        <family val="1"/>
      </rPr>
      <t xml:space="preserve"> : </t>
    </r>
    <r>
      <rPr>
        <sz val="12"/>
        <rFont val="細明體"/>
        <family val="3"/>
        <charset val="136"/>
      </rPr>
      <t>筋骨疼痛專家</t>
    </r>
    <r>
      <rPr>
        <sz val="12"/>
        <rFont val="Times New Roman"/>
        <family val="1"/>
      </rPr>
      <t>Dr.Pain</t>
    </r>
    <r>
      <rPr>
        <sz val="12"/>
        <rFont val="細明體"/>
        <family val="3"/>
        <charset val="136"/>
      </rPr>
      <t>帶你找痛源、解痛根、脫離痛海</t>
    </r>
    <r>
      <rPr>
        <sz val="12"/>
        <rFont val="Times New Roman"/>
        <family val="1"/>
      </rPr>
      <t xml:space="preserve">! </t>
    </r>
    <phoneticPr fontId="1" type="noConversion"/>
  </si>
  <si>
    <t>D0016816</t>
  </si>
  <si>
    <t>El-Khatib, Mohamad F.,editor.;Chatburn, Robert L.,editor.;Volsko, Teresa A.,editor.</t>
  </si>
  <si>
    <t>D0016817</t>
  </si>
  <si>
    <t>Chang, David W.,</t>
  </si>
  <si>
    <t>Equipment for respiratory care</t>
    <phoneticPr fontId="1" type="noConversion"/>
  </si>
  <si>
    <t xml:space="preserve">Respiratory critical care </t>
    <phoneticPr fontId="1" type="noConversion"/>
  </si>
  <si>
    <t>WF26 V934 2022</t>
  </si>
  <si>
    <t>WF145 C455 2021</t>
  </si>
  <si>
    <r>
      <rPr>
        <sz val="12"/>
        <rFont val="新細明體"/>
        <family val="1"/>
        <charset val="136"/>
      </rPr>
      <t>腸胃內科</t>
    </r>
    <phoneticPr fontId="1" type="noConversion"/>
  </si>
  <si>
    <t>415.2168 8466 2015</t>
  </si>
  <si>
    <t>WI195 G257 2021</t>
  </si>
  <si>
    <t>D0016812</t>
  </si>
  <si>
    <t>王秀伯;孫仁堂;張振昌</t>
  </si>
  <si>
    <t>D0016813</t>
  </si>
  <si>
    <t>Clauditz, Till S.1978-HerausgeberIn.;Wallace, Michael B.HerausgeberIn.;Lauwers, Gregory Y.HerausgeberIn.</t>
  </si>
  <si>
    <r>
      <rPr>
        <sz val="12"/>
        <rFont val="細明體"/>
        <family val="3"/>
        <charset val="136"/>
      </rPr>
      <t>腹部超音波</t>
    </r>
    <r>
      <rPr>
        <sz val="12"/>
        <rFont val="Times New Roman"/>
        <family val="1"/>
      </rPr>
      <t xml:space="preserve"> = Abdominal ultrasound:estep by step </t>
    </r>
    <phoneticPr fontId="1" type="noConversion"/>
  </si>
  <si>
    <t>Gastrointestinal PathologyCorrelative Endoscopic and Histologic Assessment</t>
    <phoneticPr fontId="1" type="noConversion"/>
  </si>
  <si>
    <r>
      <t>110</t>
    </r>
    <r>
      <rPr>
        <sz val="10"/>
        <color theme="4"/>
        <rFont val="細明體"/>
        <family val="3"/>
        <charset val="136"/>
      </rPr>
      <t>年第</t>
    </r>
    <r>
      <rPr>
        <sz val="10"/>
        <color theme="4"/>
        <rFont val="Times New Roman"/>
        <family val="1"/>
      </rPr>
      <t>2次圖委會購買</t>
    </r>
    <r>
      <rPr>
        <sz val="10"/>
        <color theme="5"/>
        <rFont val="細明體"/>
        <family val="3"/>
        <charset val="136"/>
      </rPr>
      <t/>
    </r>
  </si>
  <si>
    <t>D0015268</t>
    <phoneticPr fontId="1" type="noConversion"/>
  </si>
  <si>
    <t>D0016828</t>
  </si>
  <si>
    <t>D0016829</t>
  </si>
  <si>
    <t>D0016830</t>
  </si>
  <si>
    <r>
      <t>Power BI</t>
    </r>
    <r>
      <rPr>
        <sz val="12"/>
        <rFont val="細明體"/>
        <family val="3"/>
        <charset val="136"/>
      </rPr>
      <t>金融大數據分析應用</t>
    </r>
    <phoneticPr fontId="1" type="noConversion"/>
  </si>
  <si>
    <r>
      <rPr>
        <sz val="12"/>
        <rFont val="細明體"/>
        <family val="3"/>
        <charset val="136"/>
      </rPr>
      <t>最新圖解失效模式分析</t>
    </r>
    <r>
      <rPr>
        <sz val="12"/>
        <rFont val="Times New Roman"/>
        <family val="1"/>
      </rPr>
      <t>(FMEA)</t>
    </r>
    <r>
      <rPr>
        <sz val="12"/>
        <rFont val="細明體"/>
        <family val="3"/>
        <charset val="136"/>
      </rPr>
      <t>與實務運用</t>
    </r>
    <r>
      <rPr>
        <sz val="12"/>
        <rFont val="Times New Roman"/>
        <family val="1"/>
      </rPr>
      <t xml:space="preserve"> :AIAG FMEA:2008</t>
    </r>
    <r>
      <rPr>
        <sz val="12"/>
        <rFont val="細明體"/>
        <family val="3"/>
        <charset val="136"/>
      </rPr>
      <t>與新版</t>
    </r>
    <r>
      <rPr>
        <sz val="12"/>
        <rFont val="Times New Roman"/>
        <family val="1"/>
      </rPr>
      <t>AIAG VDA FMEA:2019</t>
    </r>
    <r>
      <rPr>
        <sz val="12"/>
        <rFont val="細明體"/>
        <family val="3"/>
        <charset val="136"/>
      </rPr>
      <t>解說</t>
    </r>
    <phoneticPr fontId="1" type="noConversion"/>
  </si>
  <si>
    <r>
      <rPr>
        <sz val="12"/>
        <rFont val="細明體"/>
        <family val="3"/>
        <charset val="136"/>
      </rPr>
      <t>預先防範型</t>
    </r>
    <r>
      <rPr>
        <sz val="12"/>
        <rFont val="Times New Roman"/>
        <family val="1"/>
      </rPr>
      <t>QC story :</t>
    </r>
    <r>
      <rPr>
        <sz val="12"/>
        <rFont val="細明體"/>
        <family val="3"/>
        <charset val="136"/>
      </rPr>
      <t>未來的風險可以預防</t>
    </r>
    <phoneticPr fontId="1" type="noConversion"/>
  </si>
  <si>
    <t>劉昱廷</t>
  </si>
  <si>
    <t>謝邦昌</t>
  </si>
  <si>
    <r>
      <rPr>
        <sz val="12"/>
        <rFont val="細明體"/>
        <family val="3"/>
        <charset val="136"/>
      </rPr>
      <t>中條武志</t>
    </r>
    <phoneticPr fontId="1" type="noConversion"/>
  </si>
  <si>
    <t>494.56 8693 2020</t>
  </si>
  <si>
    <t>494.56 8759 2021</t>
  </si>
  <si>
    <t>312.974 8275-2 2021</t>
  </si>
  <si>
    <t>419.63 8623 2018</t>
  </si>
  <si>
    <t>419.63 8496 2018</t>
  </si>
  <si>
    <t>D0016831</t>
  </si>
  <si>
    <t>周汎澔</t>
  </si>
  <si>
    <t>D0016832</t>
  </si>
  <si>
    <t>李秋香</t>
  </si>
  <si>
    <r>
      <rPr>
        <sz val="12"/>
        <rFont val="細明體"/>
        <family val="3"/>
        <charset val="136"/>
      </rPr>
      <t>護理臨床教學方法與教案設計</t>
    </r>
    <phoneticPr fontId="1" type="noConversion"/>
  </si>
  <si>
    <r>
      <rPr>
        <sz val="12"/>
        <rFont val="細明體"/>
        <family val="3"/>
        <charset val="136"/>
      </rPr>
      <t>創新教學於護理之運用</t>
    </r>
    <r>
      <rPr>
        <sz val="12"/>
        <rFont val="Times New Roman"/>
        <family val="1"/>
      </rPr>
      <t xml:space="preserve"> :</t>
    </r>
    <r>
      <rPr>
        <sz val="12"/>
        <rFont val="細明體"/>
        <family val="3"/>
        <charset val="136"/>
      </rPr>
      <t>學校與臨床教育的推進與突破</t>
    </r>
    <r>
      <rPr>
        <sz val="12"/>
        <rFont val="Times New Roman"/>
        <family val="1"/>
      </rPr>
      <t xml:space="preserve"> = Innovative teaching strategies in nursing : advances and breakthrough of school and clinical education</t>
    </r>
    <phoneticPr fontId="1" type="noConversion"/>
  </si>
  <si>
    <r>
      <rPr>
        <sz val="12"/>
        <rFont val="細明體"/>
        <family val="3"/>
        <charset val="136"/>
      </rPr>
      <t>簡明骨科創傷學</t>
    </r>
    <r>
      <rPr>
        <sz val="12"/>
        <rFont val="Times New Roman"/>
        <family val="1"/>
      </rPr>
      <t xml:space="preserve"> : </t>
    </r>
    <r>
      <rPr>
        <sz val="12"/>
        <rFont val="細明體"/>
        <family val="3"/>
        <charset val="136"/>
      </rPr>
      <t>病例診斷與治療教科書</t>
    </r>
    <phoneticPr fontId="1" type="noConversion"/>
  </si>
  <si>
    <t>D0016858</t>
  </si>
  <si>
    <t>丁冠玉</t>
  </si>
  <si>
    <t>D0016859</t>
  </si>
  <si>
    <t>陳月卿</t>
  </si>
  <si>
    <t>D0016860</t>
  </si>
  <si>
    <t>D0016861</t>
  </si>
  <si>
    <t>張美鈴</t>
  </si>
  <si>
    <t>418.91 8523 2020</t>
  </si>
  <si>
    <t>411.3 8767-2 2020 V.1</t>
  </si>
  <si>
    <t>411.3 8767-2 2020 V.2</t>
  </si>
  <si>
    <t>411.3 8765:2 2020</t>
  </si>
  <si>
    <r>
      <rPr>
        <sz val="12"/>
        <rFont val="細明體"/>
        <family val="3"/>
        <charset val="136"/>
      </rPr>
      <t>實用膳食療養學</t>
    </r>
    <r>
      <rPr>
        <sz val="12"/>
        <rFont val="Times New Roman"/>
        <family val="1"/>
      </rPr>
      <t xml:space="preserve"> =Practical diet therapy </t>
    </r>
    <phoneticPr fontId="1" type="noConversion"/>
  </si>
  <si>
    <r>
      <rPr>
        <sz val="12"/>
        <rFont val="細明體"/>
        <family val="3"/>
        <charset val="136"/>
      </rPr>
      <t>吃對全食物</t>
    </r>
    <r>
      <rPr>
        <sz val="12"/>
        <rFont val="Times New Roman"/>
        <family val="1"/>
      </rPr>
      <t xml:space="preserve">. </t>
    </r>
    <r>
      <rPr>
        <sz val="12"/>
        <rFont val="細明體"/>
        <family val="3"/>
        <charset val="136"/>
      </rPr>
      <t>下</t>
    </r>
    <r>
      <rPr>
        <sz val="12"/>
        <rFont val="Times New Roman"/>
        <family val="1"/>
      </rPr>
      <t xml:space="preserve"> </t>
    </r>
    <phoneticPr fontId="1" type="noConversion"/>
  </si>
  <si>
    <r>
      <rPr>
        <sz val="12"/>
        <rFont val="細明體"/>
        <family val="3"/>
        <charset val="136"/>
      </rPr>
      <t>吃對全食物</t>
    </r>
    <r>
      <rPr>
        <sz val="12"/>
        <rFont val="Times New Roman"/>
        <family val="1"/>
      </rPr>
      <t xml:space="preserve">. </t>
    </r>
    <r>
      <rPr>
        <sz val="12"/>
        <rFont val="細明體"/>
        <family val="3"/>
        <charset val="136"/>
      </rPr>
      <t>上</t>
    </r>
    <phoneticPr fontId="1" type="noConversion"/>
  </si>
  <si>
    <r>
      <rPr>
        <sz val="12"/>
        <rFont val="細明體"/>
        <family val="3"/>
        <charset val="136"/>
      </rPr>
      <t>老人營養學實務</t>
    </r>
    <r>
      <rPr>
        <sz val="12"/>
        <rFont val="Times New Roman"/>
        <family val="1"/>
      </rPr>
      <t xml:space="preserve"> =Geriatric nutrition in practice</t>
    </r>
    <phoneticPr fontId="1" type="noConversion"/>
  </si>
  <si>
    <t>D0016849</t>
  </si>
  <si>
    <t>Schulz, Tim,editor.;Gerste, Ronald D.,1957-editor.;Dick, H. B.editor.(H. Burkhard),</t>
  </si>
  <si>
    <t>D0016850</t>
  </si>
  <si>
    <t>Chiang, Allen,editor.;Hsu, Jason,editor.</t>
  </si>
  <si>
    <t>Femtosecond laser surgery in ophthalmology</t>
    <phoneticPr fontId="1" type="noConversion"/>
  </si>
  <si>
    <t>The pocket guide to medical retina</t>
    <phoneticPr fontId="1" type="noConversion"/>
  </si>
  <si>
    <t>WW168 F329 2018</t>
  </si>
  <si>
    <t>WW39 H873 2021</t>
  </si>
  <si>
    <t>WI700 S552 2018</t>
  </si>
  <si>
    <t>D0016848</t>
  </si>
  <si>
    <t>Sherlock's diseases of the liver and biliary system /</t>
  </si>
  <si>
    <t>Dooley, James S.</t>
  </si>
  <si>
    <t>過敏免疫風濕中心</t>
  </si>
  <si>
    <t>WB890 N492 2017</t>
  </si>
  <si>
    <t>WA395 B348 2018</t>
  </si>
  <si>
    <t>WL704.6 S686 2016</t>
  </si>
  <si>
    <t>WB354 B348 2019</t>
  </si>
  <si>
    <t>D0016844</t>
  </si>
  <si>
    <t xml:space="preserve">Neumann, Donald A., </t>
  </si>
  <si>
    <t>D0016845</t>
  </si>
  <si>
    <t>Baumgartner, Joel Jay.</t>
  </si>
  <si>
    <t>D0016846</t>
  </si>
  <si>
    <t>Soliman, Dina.</t>
  </si>
  <si>
    <t>D0016847</t>
  </si>
  <si>
    <t>Baumgartner, Joel J.</t>
  </si>
  <si>
    <t>D0016854</t>
  </si>
  <si>
    <t>鄧惠文</t>
  </si>
  <si>
    <t>D0016855</t>
  </si>
  <si>
    <t>白洗嬉</t>
  </si>
  <si>
    <r>
      <rPr>
        <sz val="12"/>
        <color theme="1"/>
        <rFont val="細明體"/>
        <family val="3"/>
        <charset val="136"/>
      </rPr>
      <t>我想看妳變老的樣子</t>
    </r>
    <r>
      <rPr>
        <sz val="12"/>
        <color theme="1"/>
        <rFont val="Times New Roman"/>
        <family val="1"/>
      </rPr>
      <t xml:space="preserve">: </t>
    </r>
    <r>
      <rPr>
        <sz val="12"/>
        <color theme="1"/>
        <rFont val="細明體"/>
        <family val="3"/>
        <charset val="136"/>
      </rPr>
      <t>明天的女人，比昨天的女孩更精采</t>
    </r>
    <phoneticPr fontId="1" type="noConversion"/>
  </si>
  <si>
    <t xml:space="preserve">Kinesiology of the musculoskeletal system :  foundations for rehabilitation </t>
    <phoneticPr fontId="1" type="noConversion"/>
  </si>
  <si>
    <t>Regenerate :how to restore your health and rebuild your body without drugs or surgery</t>
    <phoneticPr fontId="1" type="noConversion"/>
  </si>
  <si>
    <t>Pain management by prolotherapy and perineural injection therapy :non-surgical interventional regenerative orthopedic medicine</t>
    <phoneticPr fontId="1" type="noConversion"/>
  </si>
  <si>
    <t xml:space="preserve">Regenerative injections :the art of healing : ultrasound guided injection maual level 2 : from the spine to the peripheral </t>
    <phoneticPr fontId="1" type="noConversion"/>
  </si>
  <si>
    <t xml:space="preserve">Kuby immunology </t>
    <phoneticPr fontId="1" type="noConversion"/>
  </si>
  <si>
    <t>Janeways immunobiology</t>
    <phoneticPr fontId="1" type="noConversion"/>
  </si>
  <si>
    <t>Essentials of clinical immunology</t>
    <phoneticPr fontId="1" type="noConversion"/>
  </si>
  <si>
    <t xml:space="preserve">Musculoskeletal ultrasound examination </t>
    <phoneticPr fontId="1" type="noConversion"/>
  </si>
  <si>
    <t>177.2 8536 2021</t>
  </si>
  <si>
    <t>415.985 8646 2019</t>
  </si>
  <si>
    <t>416.812 8353 2020</t>
  </si>
  <si>
    <t>416.812 8626 2020</t>
  </si>
  <si>
    <t>D0016856</t>
  </si>
  <si>
    <t>梅德爾 (Madell, Jane R.),</t>
  </si>
  <si>
    <t>D0016857</t>
  </si>
  <si>
    <t xml:space="preserve">楊義良 </t>
  </si>
  <si>
    <r>
      <rPr>
        <sz val="12"/>
        <rFont val="細明體"/>
        <family val="3"/>
        <charset val="136"/>
      </rPr>
      <t>兒童聽力學</t>
    </r>
    <r>
      <rPr>
        <sz val="12"/>
        <rFont val="Times New Roman"/>
        <family val="1"/>
      </rPr>
      <t xml:space="preserve"> :</t>
    </r>
    <r>
      <rPr>
        <sz val="12"/>
        <rFont val="細明體"/>
        <family val="3"/>
        <charset val="136"/>
      </rPr>
      <t>診斷、技術與管理</t>
    </r>
    <phoneticPr fontId="1" type="noConversion"/>
  </si>
  <si>
    <r>
      <rPr>
        <sz val="12"/>
        <rFont val="細明體"/>
        <family val="3"/>
        <charset val="136"/>
      </rPr>
      <t>電生理聽力學</t>
    </r>
    <r>
      <rPr>
        <sz val="12"/>
        <rFont val="Times New Roman"/>
        <family val="1"/>
      </rPr>
      <t xml:space="preserve"> Auditory electrophysiology</t>
    </r>
    <phoneticPr fontId="1" type="noConversion"/>
  </si>
  <si>
    <r>
      <rPr>
        <sz val="12"/>
        <rFont val="細明體"/>
        <family val="3"/>
        <charset val="136"/>
      </rPr>
      <t>眼鏡光學</t>
    </r>
    <r>
      <rPr>
        <sz val="12"/>
        <rFont val="Times New Roman"/>
        <family val="1"/>
      </rPr>
      <t xml:space="preserve"> :</t>
    </r>
    <r>
      <rPr>
        <sz val="12"/>
        <rFont val="細明體"/>
        <family val="3"/>
        <charset val="136"/>
      </rPr>
      <t>鏡片理論與應用</t>
    </r>
    <phoneticPr fontId="1" type="noConversion"/>
  </si>
  <si>
    <t>D0013161</t>
    <phoneticPr fontId="1" type="noConversion"/>
  </si>
  <si>
    <t>D0015597</t>
    <phoneticPr fontId="1" type="noConversion"/>
  </si>
  <si>
    <t>D0016671</t>
    <phoneticPr fontId="1" type="noConversion"/>
  </si>
  <si>
    <t>D0001896</t>
    <phoneticPr fontId="1" type="noConversion"/>
  </si>
  <si>
    <t>D0016918</t>
  </si>
  <si>
    <t>Myers, Thomas W.,LMT,author.</t>
  </si>
  <si>
    <t>WE500 M996 2021</t>
  </si>
  <si>
    <t>D0016919</t>
  </si>
  <si>
    <t>Holgate, S. T.;Church, Martin K.;Broide, David H.;Martinez, Fernando D.</t>
  </si>
  <si>
    <t>WD300 A434 2012</t>
  </si>
  <si>
    <t>D0016920</t>
  </si>
  <si>
    <t>Findley, Thomas W.,writer of foreword.;Wilke, Jan,editor.;Baker, Amanda(Yoga teacher),editor.;Schleip, Robert,editor.</t>
  </si>
  <si>
    <t>WE500 F248 2021</t>
  </si>
  <si>
    <t>D0016921</t>
  </si>
  <si>
    <t>Luomala, Tuulia.</t>
  </si>
  <si>
    <t>WB535 L964 2017</t>
  </si>
  <si>
    <r>
      <t>111</t>
    </r>
    <r>
      <rPr>
        <sz val="10"/>
        <color rgb="FFFF0000"/>
        <rFont val="細明體"/>
        <family val="3"/>
        <charset val="136"/>
      </rPr>
      <t>年第</t>
    </r>
    <r>
      <rPr>
        <sz val="10"/>
        <color rgb="FFFF0000"/>
        <rFont val="Times New Roman"/>
        <family val="1"/>
      </rPr>
      <t>1</t>
    </r>
    <r>
      <rPr>
        <sz val="10"/>
        <color rgb="FFFF0000"/>
        <rFont val="細明體"/>
        <family val="3"/>
        <charset val="136"/>
      </rPr>
      <t>次圖委會購買</t>
    </r>
    <r>
      <rPr>
        <sz val="10"/>
        <color theme="5"/>
        <rFont val="細明體"/>
        <family val="3"/>
        <charset val="136"/>
      </rPr>
      <t/>
    </r>
    <phoneticPr fontId="1" type="noConversion"/>
  </si>
  <si>
    <t>D0016922</t>
  </si>
  <si>
    <t>陳興漢著</t>
  </si>
  <si>
    <t>412.87022 8746 2016</t>
  </si>
  <si>
    <t>D0016923</t>
  </si>
  <si>
    <t>人生實用商學院 :誰偷了你的錢 /</t>
  </si>
  <si>
    <t>吳淡如,著</t>
  </si>
  <si>
    <t>561.014 8866 2021</t>
  </si>
  <si>
    <t>放射腫瘤科</t>
  </si>
  <si>
    <t>D0016916</t>
  </si>
  <si>
    <t xml:space="preserve">X線撮影のポジショニングとテクニック : フルカラーCGで学ぶ / </t>
  </si>
  <si>
    <t>杉森博行</t>
  </si>
  <si>
    <t>415.216 8673 2018</t>
  </si>
  <si>
    <t>影像醫學科</t>
  </si>
  <si>
    <t>D0016917</t>
  </si>
  <si>
    <t>手術支援に役立つ3次元CT画像 :どう撮り,何を作成する/</t>
  </si>
  <si>
    <t>吉岡正一</t>
  </si>
  <si>
    <t>415.216 8464 2021</t>
  </si>
  <si>
    <t>D0016924</t>
  </si>
  <si>
    <t>Windows Server 2019 Active Directory建置實務 /</t>
  </si>
  <si>
    <t>戴有煒</t>
  </si>
  <si>
    <t>312.91653 8344-3 2019</t>
  </si>
  <si>
    <t>資訊室</t>
  </si>
  <si>
    <t>D0016925</t>
  </si>
  <si>
    <t>Windows server 2019系統與網站建置實務 /</t>
  </si>
  <si>
    <t>312.91653 8344-4 2019</t>
  </si>
  <si>
    <t>D0016973</t>
  </si>
  <si>
    <t>D0016974</t>
  </si>
  <si>
    <t>Lesondak, David,author.</t>
  </si>
  <si>
    <t>WE550 D685 2019 c.2</t>
  </si>
  <si>
    <t>WE500 L637 2020</t>
  </si>
  <si>
    <t>Anatomy trains :myofascial meridians for manual therapists and movement professionals</t>
  </si>
  <si>
    <t>Allergy</t>
  </si>
  <si>
    <t>Fascia in sport and movement</t>
  </si>
  <si>
    <t>A practical guide to fascial manipulation :an evidence- and clinical-based approach</t>
  </si>
  <si>
    <t>Fascia :what it is and why it matters</t>
  </si>
  <si>
    <t>復健科-物理治療</t>
  </si>
  <si>
    <t>D0016976</t>
  </si>
  <si>
    <t>WE735 W429 2018</t>
  </si>
  <si>
    <t>Weiss, Hans-Rudolf.</t>
  </si>
  <si>
    <t>D0016979</t>
  </si>
  <si>
    <t>American Academy of Pediatrics., Committee on Infectious Diseases.</t>
  </si>
  <si>
    <t>WC100 R312 2021</t>
  </si>
  <si>
    <t>WB342 J255 2017</t>
  </si>
  <si>
    <t>Jain, K. K.author.(Kewal K.)</t>
  </si>
  <si>
    <t>Textbook of hyperbaric medicine</t>
    <phoneticPr fontId="1" type="noConversion"/>
  </si>
  <si>
    <t>Red book :2021-2024 report of the Committee on Infectious Diseases</t>
    <phoneticPr fontId="1" type="noConversion"/>
  </si>
  <si>
    <t>QW180 A881 2020 V.1</t>
  </si>
  <si>
    <t>QW180 A881 2020 V.2</t>
  </si>
  <si>
    <t>D0016977</t>
  </si>
  <si>
    <t>Hoog, G.S. de1948-(Gerrit Sijbrand),</t>
  </si>
  <si>
    <t>D0016978</t>
  </si>
  <si>
    <t>Atlas of clinical fungi :the ultimate benchtool for diagnostics</t>
    <phoneticPr fontId="1" type="noConversion"/>
  </si>
  <si>
    <t xml:space="preserve">	D0016930</t>
  </si>
  <si>
    <t xml:space="preserve">護理倫理案例精選集 </t>
  </si>
  <si>
    <t>實證護理的臨床應用 = Evidence-based nursing in clinical practice</t>
  </si>
  <si>
    <t>護理倫理案例精選集</t>
  </si>
  <si>
    <t>護理診斷 :定義與分類. 2021-2023</t>
  </si>
  <si>
    <t xml:space="preserve">莊琬筌譯 </t>
  </si>
  <si>
    <t>419.812 8666 2021</t>
  </si>
  <si>
    <t>419.812 8666 2021 c.2</t>
  </si>
  <si>
    <t>419.812 8666 2021 c.3</t>
  </si>
  <si>
    <t>419.812 8666 2021 c.4</t>
  </si>
  <si>
    <t>419.812 8666 2021 c.5</t>
  </si>
  <si>
    <t>419.812 8666 2021 c.6</t>
  </si>
  <si>
    <t>419.812 8666 2021 c.7</t>
  </si>
  <si>
    <t>419.812 8666 2021 c.8</t>
  </si>
  <si>
    <t>419.812 8666 2021 c.9</t>
  </si>
  <si>
    <t>419.812 8666 2021 c.10</t>
  </si>
  <si>
    <t>419.812 8666 2021 c.12</t>
  </si>
  <si>
    <t>419.812 8666 2021 c.13</t>
  </si>
  <si>
    <t>419.812 8666 2021 c.14</t>
  </si>
  <si>
    <t>419.812 8666 2021 c.15</t>
  </si>
  <si>
    <t>419.812 8666 2021 c.16</t>
  </si>
  <si>
    <t>419.812 8666 2021 c.17</t>
  </si>
  <si>
    <t>419.812 8666 2021 c.18</t>
  </si>
  <si>
    <t>419.812 8666 2021 c.19</t>
  </si>
  <si>
    <t>419.812 8666 2021 c.20</t>
  </si>
  <si>
    <t>419.812 8666 2021 c.21</t>
  </si>
  <si>
    <t>419.812 8666 2021 c.22</t>
  </si>
  <si>
    <t>419.812 8666 2021 c.23</t>
  </si>
  <si>
    <t>419.812 8666 2021 c.24</t>
  </si>
  <si>
    <t>419.812 8666 2021 c.25</t>
  </si>
  <si>
    <t>419.812 8666 2021 c.26</t>
  </si>
  <si>
    <t>419.812 8666 2021 c.27</t>
  </si>
  <si>
    <t>419.812 8666 2021 c.28</t>
  </si>
  <si>
    <t>419.812 8666 2021 c.29</t>
  </si>
  <si>
    <t>419.812 8666 2021 c.30</t>
  </si>
  <si>
    <t>419.812 8666 2021 c.31</t>
  </si>
  <si>
    <t>419.812 8666 2021 c.32</t>
  </si>
  <si>
    <t>419.812 8666 2021 c.33</t>
  </si>
  <si>
    <t>419.812 8666 2021 c.34</t>
  </si>
  <si>
    <t>419.812 8666 2021 c.35</t>
  </si>
  <si>
    <t>419.812 8666 2021 c.36</t>
  </si>
  <si>
    <t>419.812 8666 2021 c.37</t>
  </si>
  <si>
    <r>
      <t>111</t>
    </r>
    <r>
      <rPr>
        <sz val="10"/>
        <color rgb="FFFF0000"/>
        <rFont val="細明體"/>
        <family val="3"/>
        <charset val="136"/>
      </rPr>
      <t>年第</t>
    </r>
    <r>
      <rPr>
        <sz val="10"/>
        <color rgb="FFFF0000"/>
        <rFont val="Times New Roman"/>
        <family val="1"/>
      </rPr>
      <t>1次圖委會購買</t>
    </r>
    <r>
      <rPr>
        <sz val="10"/>
        <color theme="5"/>
        <rFont val="細明體"/>
        <family val="3"/>
        <charset val="136"/>
      </rPr>
      <t/>
    </r>
  </si>
  <si>
    <r>
      <rPr>
        <sz val="12"/>
        <rFont val="新細明體"/>
        <family val="1"/>
        <charset val="136"/>
      </rPr>
      <t>臨床心理中心</t>
    </r>
    <phoneticPr fontId="1" type="noConversion"/>
  </si>
  <si>
    <r>
      <rPr>
        <sz val="12"/>
        <color theme="1"/>
        <rFont val="細明體"/>
        <family val="3"/>
        <charset val="136"/>
      </rPr>
      <t>穩步．慢行</t>
    </r>
    <r>
      <rPr>
        <sz val="12"/>
        <color theme="1"/>
        <rFont val="Times New Roman"/>
        <family val="1"/>
      </rPr>
      <t xml:space="preserve"> : </t>
    </r>
    <r>
      <rPr>
        <sz val="12"/>
        <color theme="1"/>
        <rFont val="細明體"/>
        <family val="3"/>
        <charset val="136"/>
      </rPr>
      <t>自閉症孩子的生活、溝通、學習</t>
    </r>
    <phoneticPr fontId="1" type="noConversion"/>
  </si>
  <si>
    <r>
      <rPr>
        <sz val="12"/>
        <color theme="1"/>
        <rFont val="細明體"/>
        <family val="3"/>
        <charset val="136"/>
      </rPr>
      <t>雖然想死，但還是想吃辣炒年糕</t>
    </r>
    <r>
      <rPr>
        <sz val="12"/>
        <color theme="1"/>
        <rFont val="Times New Roman"/>
        <family val="1"/>
      </rPr>
      <t xml:space="preserve"> : </t>
    </r>
    <r>
      <rPr>
        <sz val="12"/>
        <color theme="1"/>
        <rFont val="細明體"/>
        <family val="3"/>
        <charset val="136"/>
      </rPr>
      <t>身心俱疲，卻渾然不覺，一位「輕鬱症」女孩與精神科醫師的</t>
    </r>
    <r>
      <rPr>
        <sz val="12"/>
        <color theme="1"/>
        <rFont val="Times New Roman"/>
        <family val="1"/>
      </rPr>
      <t>12</t>
    </r>
    <r>
      <rPr>
        <sz val="12"/>
        <color theme="1"/>
        <rFont val="細明體"/>
        <family val="3"/>
        <charset val="136"/>
      </rPr>
      <t>週療癒對話，陪你擁抱不完美的自己</t>
    </r>
    <phoneticPr fontId="1" type="noConversion"/>
  </si>
  <si>
    <r>
      <rPr>
        <sz val="12"/>
        <rFont val="新細明體"/>
        <family val="1"/>
        <charset val="136"/>
      </rPr>
      <t>腫瘤中心</t>
    </r>
    <phoneticPr fontId="1" type="noConversion"/>
  </si>
  <si>
    <r>
      <rPr>
        <sz val="12"/>
        <rFont val="細明體"/>
        <family val="3"/>
        <charset val="136"/>
      </rPr>
      <t>益生菌</t>
    </r>
    <r>
      <rPr>
        <sz val="12"/>
        <rFont val="Times New Roman"/>
        <family val="1"/>
      </rPr>
      <t>2.0</t>
    </r>
    <r>
      <rPr>
        <sz val="12"/>
        <rFont val="細明體"/>
        <family val="3"/>
        <charset val="136"/>
      </rPr>
      <t>大未來</t>
    </r>
    <r>
      <rPr>
        <sz val="12"/>
        <rFont val="Times New Roman"/>
        <family val="1"/>
      </rPr>
      <t xml:space="preserve"> :</t>
    </r>
    <r>
      <rPr>
        <sz val="12"/>
        <rFont val="細明體"/>
        <family val="3"/>
        <charset val="136"/>
      </rPr>
      <t>人體微生物逆轉疾病的全球新趨勢</t>
    </r>
    <phoneticPr fontId="1" type="noConversion"/>
  </si>
  <si>
    <r>
      <rPr>
        <sz val="12"/>
        <rFont val="細明體"/>
        <family val="3"/>
        <charset val="136"/>
      </rPr>
      <t>骨質疏鬆＆肌少症診治照護全書</t>
    </r>
    <r>
      <rPr>
        <sz val="12"/>
        <rFont val="Times New Roman"/>
        <family val="1"/>
      </rPr>
      <t xml:space="preserve"> </t>
    </r>
    <phoneticPr fontId="1" type="noConversion"/>
  </si>
  <si>
    <r>
      <rPr>
        <sz val="12"/>
        <rFont val="細明體"/>
        <family val="3"/>
        <charset val="136"/>
      </rPr>
      <t>娜菲克</t>
    </r>
    <r>
      <rPr>
        <sz val="12"/>
        <rFont val="Times New Roman"/>
        <family val="1"/>
      </rPr>
      <t>(Knaflic,Cole Nussbaumer)</t>
    </r>
    <phoneticPr fontId="1" type="noConversion"/>
  </si>
  <si>
    <r>
      <rPr>
        <sz val="12"/>
        <rFont val="新細明體"/>
        <family val="1"/>
        <charset val="136"/>
      </rPr>
      <t>產後護理之家</t>
    </r>
    <phoneticPr fontId="1" type="noConversion"/>
  </si>
  <si>
    <r>
      <t>6C</t>
    </r>
    <r>
      <rPr>
        <sz val="12"/>
        <rFont val="細明體"/>
        <family val="3"/>
        <charset val="136"/>
      </rPr>
      <t>護理站</t>
    </r>
    <phoneticPr fontId="1" type="noConversion"/>
  </si>
  <si>
    <r>
      <t>6B</t>
    </r>
    <r>
      <rPr>
        <sz val="12"/>
        <rFont val="細明體"/>
        <family val="3"/>
        <charset val="136"/>
      </rPr>
      <t>護理站</t>
    </r>
    <phoneticPr fontId="1" type="noConversion"/>
  </si>
  <si>
    <r>
      <t>10B</t>
    </r>
    <r>
      <rPr>
        <sz val="12"/>
        <color theme="1"/>
        <rFont val="細明體"/>
        <family val="3"/>
        <charset val="136"/>
      </rPr>
      <t>護理站</t>
    </r>
    <phoneticPr fontId="1" type="noConversion"/>
  </si>
  <si>
    <r>
      <t>8C</t>
    </r>
    <r>
      <rPr>
        <sz val="12"/>
        <rFont val="細明體"/>
        <family val="3"/>
        <charset val="136"/>
      </rPr>
      <t>護理站</t>
    </r>
    <phoneticPr fontId="1" type="noConversion"/>
  </si>
  <si>
    <r>
      <t>10A</t>
    </r>
    <r>
      <rPr>
        <sz val="12"/>
        <rFont val="細明體"/>
        <family val="3"/>
        <charset val="136"/>
      </rPr>
      <t>護理站</t>
    </r>
    <phoneticPr fontId="1" type="noConversion"/>
  </si>
  <si>
    <r>
      <t>6A</t>
    </r>
    <r>
      <rPr>
        <sz val="12"/>
        <rFont val="細明體"/>
        <family val="3"/>
        <charset val="136"/>
      </rPr>
      <t>護理站</t>
    </r>
    <phoneticPr fontId="1" type="noConversion"/>
  </si>
  <si>
    <t>D0017025</t>
  </si>
  <si>
    <t>WB102 P147 2017</t>
  </si>
  <si>
    <t>D0017026</t>
  </si>
  <si>
    <t>WB102 P147 2017 c.2</t>
  </si>
  <si>
    <t xml:space="preserve">Dans, Antonio L. ;Dans, Leonila F., ;Silvestre, Maria Asuncion A.,  editor.   </t>
    <phoneticPr fontId="1" type="noConversion"/>
  </si>
  <si>
    <r>
      <t>111</t>
    </r>
    <r>
      <rPr>
        <sz val="10"/>
        <color rgb="FFFF0000"/>
        <rFont val="新細明體"/>
        <family val="1"/>
        <charset val="136"/>
      </rPr>
      <t>年第</t>
    </r>
    <r>
      <rPr>
        <sz val="10"/>
        <color rgb="FFFF0000"/>
        <rFont val="Times New Roman"/>
        <family val="1"/>
      </rPr>
      <t>2</t>
    </r>
    <r>
      <rPr>
        <sz val="10"/>
        <color rgb="FFFF0000"/>
        <rFont val="新細明體"/>
        <family val="1"/>
        <charset val="136"/>
      </rPr>
      <t>次圖委會購買</t>
    </r>
    <phoneticPr fontId="1" type="noConversion"/>
  </si>
  <si>
    <t>D0017022</t>
  </si>
  <si>
    <t>Abuhamad, Alfred, author</t>
  </si>
  <si>
    <t>WQ209 A165 2022</t>
  </si>
  <si>
    <t>D0017023</t>
  </si>
  <si>
    <t>Dobiesz, Valerie A.author.</t>
  </si>
  <si>
    <t>WQ240 D633 2021</t>
  </si>
  <si>
    <t>D0017024</t>
  </si>
  <si>
    <t>Harton, Gary L.,editor.;Griffin, Darren K.,editor.</t>
  </si>
  <si>
    <t>WQ203 P924 2020</t>
  </si>
  <si>
    <t>A practical guide to fetal echocardiography : normal and abnormal hearts</t>
    <phoneticPr fontId="1" type="noConversion"/>
  </si>
  <si>
    <t>Manual of obstetric emergencies</t>
    <phoneticPr fontId="1" type="noConversion"/>
  </si>
  <si>
    <t>Preimplantation genetic testing :recent advances in reproductive medicine</t>
    <phoneticPr fontId="1" type="noConversion"/>
  </si>
  <si>
    <t>Painless evidence-based medicine</t>
    <phoneticPr fontId="1" type="noConversion"/>
  </si>
  <si>
    <t>D0017000</t>
  </si>
  <si>
    <t>丹斯(Dans, Antonio L.)</t>
  </si>
  <si>
    <t>415 8733 2021</t>
  </si>
  <si>
    <t>D0017001</t>
  </si>
  <si>
    <t>415 8733 2021 c.2</t>
  </si>
  <si>
    <r>
      <rPr>
        <sz val="12"/>
        <rFont val="細明體"/>
        <family val="3"/>
        <charset val="136"/>
      </rPr>
      <t>實證醫學輕鬆學</t>
    </r>
    <phoneticPr fontId="1" type="noConversion"/>
  </si>
  <si>
    <t>D0017015</t>
  </si>
  <si>
    <t>Heuer, Albert J.,author;Stoller, James K.,author;Kacmarek, Robert M.,author</t>
  </si>
  <si>
    <t>WB342 E278 2021</t>
  </si>
  <si>
    <t>D0017016</t>
  </si>
  <si>
    <t>Cairo, Jimmy M.,author.</t>
  </si>
  <si>
    <t>WF26 C136 2022</t>
  </si>
  <si>
    <t>D0017017</t>
  </si>
  <si>
    <t>Cairo, Jimmy M.,author</t>
  </si>
  <si>
    <t>WF145 C136 2020</t>
  </si>
  <si>
    <t>D0017018</t>
  </si>
  <si>
    <t>Walsh, Brian K., author</t>
  </si>
  <si>
    <t>WS280 N438 2023</t>
  </si>
  <si>
    <t>D0017019</t>
  </si>
  <si>
    <t>Hess, Dean, author</t>
  </si>
  <si>
    <t>WF145 H586 2021</t>
  </si>
  <si>
    <t>D0017020</t>
  </si>
  <si>
    <t>Broaddus, V. Courtney, author</t>
  </si>
  <si>
    <t>WF140 M981 2022 V.1</t>
  </si>
  <si>
    <t>D0017021</t>
  </si>
  <si>
    <t>WF140 M981 2022 V.2</t>
  </si>
  <si>
    <t xml:space="preserve">Murray &amp; Nadel's textbook of respiratory medicine </t>
    <phoneticPr fontId="1" type="noConversion"/>
  </si>
  <si>
    <t xml:space="preserve">Murray &amp; Nadel's textbook of respiratory medicine </t>
    <phoneticPr fontId="1" type="noConversion"/>
  </si>
  <si>
    <t>Respiratory care : principles and practice</t>
    <phoneticPr fontId="1" type="noConversion"/>
  </si>
  <si>
    <t>Neonatal and pediatric respiratory care</t>
    <phoneticPr fontId="1" type="noConversion"/>
  </si>
  <si>
    <t>Pilbeam's mechanical ventilation :physiological and clinical applications</t>
    <phoneticPr fontId="1" type="noConversion"/>
  </si>
  <si>
    <t>Mosby's respiratory care equipment</t>
    <phoneticPr fontId="1" type="noConversion"/>
  </si>
  <si>
    <t>Egan's fundamentals of respiratory care</t>
    <phoneticPr fontId="1" type="noConversion"/>
  </si>
  <si>
    <t>D0016997</t>
  </si>
  <si>
    <t>伯德-布雷德本納(Byrd-Bredbenner, Carol)</t>
  </si>
  <si>
    <t>411.3 8644 2022</t>
  </si>
  <si>
    <t>D0016998</t>
  </si>
  <si>
    <t>王亭貴 著</t>
  </si>
  <si>
    <t>415.51 8444 2022</t>
  </si>
  <si>
    <t>D0016999</t>
  </si>
  <si>
    <t>牧野直子監修</t>
  </si>
  <si>
    <t>411.3 8964 2021</t>
  </si>
  <si>
    <r>
      <rPr>
        <sz val="12"/>
        <rFont val="細明體"/>
        <family val="3"/>
        <charset val="136"/>
      </rPr>
      <t>全彩圖解</t>
    </r>
    <r>
      <rPr>
        <sz val="12"/>
        <rFont val="Times New Roman"/>
        <family val="1"/>
      </rPr>
      <t xml:space="preserve"> </t>
    </r>
    <r>
      <rPr>
        <sz val="12"/>
        <rFont val="細明體"/>
        <family val="3"/>
        <charset val="136"/>
      </rPr>
      <t>吞嚥困難安心照護飲食全書</t>
    </r>
    <r>
      <rPr>
        <sz val="12"/>
        <rFont val="Times New Roman"/>
        <family val="1"/>
      </rPr>
      <t xml:space="preserve">: </t>
    </r>
    <r>
      <rPr>
        <sz val="12"/>
        <rFont val="細明體"/>
        <family val="3"/>
        <charset val="136"/>
      </rPr>
      <t>輕鬆學會</t>
    </r>
    <r>
      <rPr>
        <sz val="12"/>
        <rFont val="Times New Roman"/>
        <family val="1"/>
      </rPr>
      <t>IDDSI</t>
    </r>
    <r>
      <rPr>
        <sz val="12"/>
        <rFont val="細明體"/>
        <family val="3"/>
        <charset val="136"/>
      </rPr>
      <t>好嚼好吞食物製備技巧</t>
    </r>
    <r>
      <rPr>
        <sz val="12"/>
        <rFont val="Times New Roman"/>
        <family val="1"/>
      </rPr>
      <t>&amp;</t>
    </r>
    <r>
      <rPr>
        <sz val="12"/>
        <rFont val="細明體"/>
        <family val="3"/>
        <charset val="136"/>
      </rPr>
      <t>分級食譜示範</t>
    </r>
    <r>
      <rPr>
        <sz val="12"/>
        <rFont val="Times New Roman"/>
        <family val="1"/>
      </rPr>
      <t>,</t>
    </r>
    <r>
      <rPr>
        <sz val="12"/>
        <rFont val="細明體"/>
        <family val="3"/>
        <charset val="136"/>
      </rPr>
      <t>兼顧營養美味與健康</t>
    </r>
    <phoneticPr fontId="1" type="noConversion"/>
  </si>
  <si>
    <r>
      <rPr>
        <sz val="12"/>
        <rFont val="細明體"/>
        <family val="3"/>
        <charset val="136"/>
      </rPr>
      <t>世界第一好懂</t>
    </r>
    <r>
      <rPr>
        <sz val="12"/>
        <rFont val="Times New Roman"/>
        <family val="1"/>
      </rPr>
      <t>!</t>
    </r>
    <r>
      <rPr>
        <sz val="12"/>
        <rFont val="細明體"/>
        <family val="3"/>
        <charset val="136"/>
      </rPr>
      <t>營養素全書</t>
    </r>
    <r>
      <rPr>
        <sz val="12"/>
        <rFont val="Times New Roman"/>
        <family val="1"/>
      </rPr>
      <t xml:space="preserve"> :</t>
    </r>
    <r>
      <rPr>
        <sz val="12"/>
        <rFont val="細明體"/>
        <family val="3"/>
        <charset val="136"/>
      </rPr>
      <t>你一定要知道的</t>
    </r>
    <r>
      <rPr>
        <sz val="12"/>
        <rFont val="Times New Roman"/>
        <family val="1"/>
      </rPr>
      <t>3</t>
    </r>
    <r>
      <rPr>
        <sz val="12"/>
        <rFont val="細明體"/>
        <family val="3"/>
        <charset val="136"/>
      </rPr>
      <t>大營養素</t>
    </r>
    <r>
      <rPr>
        <sz val="12"/>
        <rFont val="Times New Roman"/>
        <family val="1"/>
      </rPr>
      <t>X13</t>
    </r>
    <r>
      <rPr>
        <sz val="12"/>
        <rFont val="細明體"/>
        <family val="3"/>
        <charset val="136"/>
      </rPr>
      <t>種維生素</t>
    </r>
    <r>
      <rPr>
        <sz val="12"/>
        <rFont val="Times New Roman"/>
        <family val="1"/>
      </rPr>
      <t>X15</t>
    </r>
    <r>
      <rPr>
        <sz val="12"/>
        <rFont val="細明體"/>
        <family val="3"/>
        <charset val="136"/>
      </rPr>
      <t>種礦物質</t>
    </r>
    <r>
      <rPr>
        <sz val="12"/>
        <rFont val="Times New Roman"/>
        <family val="1"/>
      </rPr>
      <t>X40</t>
    </r>
    <r>
      <rPr>
        <sz val="12"/>
        <rFont val="細明體"/>
        <family val="3"/>
        <charset val="136"/>
      </rPr>
      <t>種機能性成分</t>
    </r>
    <phoneticPr fontId="1" type="noConversion"/>
  </si>
  <si>
    <t>D0016996</t>
  </si>
  <si>
    <t>Shriver, Sharon P.,editor.;Hurley, Elisa A.,editor.;Gordon, Bruce G.,editor.;Bankert, Elizabeth A.,editor.</t>
  </si>
  <si>
    <t>W20.5 I597 2022</t>
  </si>
  <si>
    <t>Institutional review board :management and function</t>
    <phoneticPr fontId="1" type="noConversion"/>
  </si>
  <si>
    <t>D0016929</t>
  </si>
  <si>
    <t>D0016933</t>
  </si>
  <si>
    <t>D0016502</t>
  </si>
  <si>
    <t>D0016952</t>
  </si>
  <si>
    <t>D0016961</t>
  </si>
  <si>
    <t>D0016513</t>
  </si>
  <si>
    <t>D0016491</t>
  </si>
  <si>
    <t>D0016954</t>
  </si>
  <si>
    <t>D0016496</t>
  </si>
  <si>
    <t>D0016953</t>
  </si>
  <si>
    <t>D0016512</t>
  </si>
  <si>
    <t>D0016955</t>
  </si>
  <si>
    <t>D0016505</t>
  </si>
  <si>
    <t>D0016931</t>
  </si>
  <si>
    <t>D0016503</t>
  </si>
  <si>
    <t>D0016944</t>
  </si>
  <si>
    <t>D0016346</t>
  </si>
  <si>
    <t>D0016383</t>
  </si>
  <si>
    <t>D0016506</t>
  </si>
  <si>
    <t>D0016958</t>
  </si>
  <si>
    <t>D0016956</t>
  </si>
  <si>
    <t>D0016519</t>
  </si>
  <si>
    <t>D0016957</t>
  </si>
  <si>
    <t>D0016951</t>
  </si>
  <si>
    <t>D0016516</t>
  </si>
  <si>
    <t>D0016947</t>
  </si>
  <si>
    <t>D0016517</t>
  </si>
  <si>
    <t>D0016948</t>
  </si>
  <si>
    <t>D0016487</t>
  </si>
  <si>
    <t>D0016515</t>
  </si>
  <si>
    <t>D0016949</t>
  </si>
  <si>
    <t>D0016355</t>
  </si>
  <si>
    <t>D0016392</t>
  </si>
  <si>
    <t>D0016492</t>
  </si>
  <si>
    <t>D0016959</t>
  </si>
  <si>
    <t>D0016960</t>
  </si>
  <si>
    <t>D0016514</t>
  </si>
  <si>
    <t>D0016950</t>
  </si>
  <si>
    <t>D0016499</t>
  </si>
  <si>
    <t>D0016934</t>
  </si>
  <si>
    <t>D0016495</t>
  </si>
  <si>
    <t>D0016943</t>
  </si>
  <si>
    <t>D0016494</t>
  </si>
  <si>
    <t>D0016942</t>
  </si>
  <si>
    <t>D0016932</t>
  </si>
  <si>
    <t>D0016350</t>
  </si>
  <si>
    <t>D0016488</t>
  </si>
  <si>
    <t>D0016945</t>
  </si>
  <si>
    <t>D0016509</t>
  </si>
  <si>
    <t>D0016936</t>
  </si>
  <si>
    <t>D0016490</t>
  </si>
  <si>
    <t>D0016941</t>
  </si>
  <si>
    <t>D0016946</t>
  </si>
  <si>
    <t>D0016935</t>
  </si>
  <si>
    <t>D0016359</t>
  </si>
  <si>
    <t>D0016396</t>
  </si>
  <si>
    <t>D0016520</t>
  </si>
  <si>
    <t>D0016963</t>
  </si>
  <si>
    <t>D0016360</t>
  </si>
  <si>
    <t>D0016397</t>
  </si>
  <si>
    <t>D0016521</t>
  </si>
  <si>
    <t>D0016964</t>
  </si>
  <si>
    <t>D0016361</t>
  </si>
  <si>
    <t>D0016398</t>
  </si>
  <si>
    <t>D0016522</t>
  </si>
  <si>
    <t>D0016965</t>
  </si>
  <si>
    <t>D0016938</t>
  </si>
  <si>
    <t>D0016504</t>
  </si>
  <si>
    <t>D0016937</t>
  </si>
  <si>
    <t>D0016493</t>
  </si>
  <si>
    <t>D0016940</t>
  </si>
  <si>
    <t>D0016349</t>
  </si>
  <si>
    <t>D0016489</t>
  </si>
  <si>
    <t>D0016962</t>
  </si>
  <si>
    <t>D0016536</t>
  </si>
  <si>
    <t>Clinical periodontology and implant dentistry</t>
    <phoneticPr fontId="1" type="noConversion"/>
  </si>
  <si>
    <t>D0017073</t>
  </si>
  <si>
    <t>CCNA 200-301專業認證手冊. volume 1</t>
  </si>
  <si>
    <t xml:space="preserve">歐丹(Odom, Wendell)作 </t>
  </si>
  <si>
    <t>312.916 876 2021 V.1</t>
  </si>
  <si>
    <t>D0017074</t>
  </si>
  <si>
    <t>CCNA 200-301專業認證手冊. volume 2</t>
  </si>
  <si>
    <t>歐丹(Odom, Wendell)作</t>
  </si>
  <si>
    <t>312.916 876 2021 V.2</t>
  </si>
  <si>
    <r>
      <t>112</t>
    </r>
    <r>
      <rPr>
        <sz val="10"/>
        <color theme="7" tint="-0.499984740745262"/>
        <rFont val="新細明體"/>
        <family val="1"/>
        <charset val="136"/>
      </rPr>
      <t>年第</t>
    </r>
    <r>
      <rPr>
        <sz val="10"/>
        <color theme="7" tint="-0.499984740745262"/>
        <rFont val="Times New Roman"/>
        <family val="1"/>
      </rPr>
      <t>1</t>
    </r>
    <r>
      <rPr>
        <sz val="10"/>
        <color theme="7" tint="-0.499984740745262"/>
        <rFont val="細明體"/>
        <family val="3"/>
        <charset val="136"/>
      </rPr>
      <t>次圖委會購買</t>
    </r>
    <r>
      <rPr>
        <sz val="10"/>
        <rFont val="新細明體"/>
        <family val="1"/>
        <charset val="136"/>
      </rPr>
      <t/>
    </r>
    <phoneticPr fontId="1" type="noConversion"/>
  </si>
  <si>
    <t>D0017075</t>
  </si>
  <si>
    <t>物理治療鑑別診斷: 篩檢與轉介</t>
  </si>
  <si>
    <t>古德曼 作(Goodman, Catherine Cavallaro),</t>
  </si>
  <si>
    <t>418.93 8458 2022</t>
  </si>
  <si>
    <r>
      <t>112</t>
    </r>
    <r>
      <rPr>
        <sz val="10"/>
        <color theme="7" tint="-0.499984740745262"/>
        <rFont val="細明體"/>
        <family val="3"/>
        <charset val="136"/>
      </rPr>
      <t>年第</t>
    </r>
    <r>
      <rPr>
        <sz val="10"/>
        <color theme="7" tint="-0.499984740745262"/>
        <rFont val="Times New Roman"/>
        <family val="1"/>
      </rPr>
      <t>1</t>
    </r>
    <r>
      <rPr>
        <sz val="10"/>
        <color theme="7" tint="-0.499984740745262"/>
        <rFont val="細明體"/>
        <family val="3"/>
        <charset val="136"/>
      </rPr>
      <t>次圖委會購買</t>
    </r>
    <phoneticPr fontId="1" type="noConversion"/>
  </si>
  <si>
    <t>D0017076</t>
  </si>
  <si>
    <t>Essentials of interventional cancer pain management</t>
  </si>
  <si>
    <t>Hung, Joseph C.,editor</t>
    <phoneticPr fontId="1" type="noConversion"/>
  </si>
  <si>
    <t>QZ200 G971 2019</t>
  </si>
  <si>
    <t>D0017077</t>
  </si>
  <si>
    <t>Essentials of interventional techniques in managing chronic pain</t>
  </si>
  <si>
    <t>Hirsch, Joshua A.,editor</t>
    <phoneticPr fontId="1" type="noConversion"/>
  </si>
  <si>
    <t>WL704.6 M268 2018</t>
  </si>
  <si>
    <r>
      <rPr>
        <sz val="12"/>
        <rFont val="細明體"/>
        <family val="3"/>
        <charset val="136"/>
      </rPr>
      <t>快速上手智慧健康照護</t>
    </r>
    <r>
      <rPr>
        <sz val="12"/>
        <rFont val="Times New Roman"/>
        <family val="1"/>
      </rPr>
      <t xml:space="preserve"> </t>
    </r>
    <phoneticPr fontId="1" type="noConversion"/>
  </si>
  <si>
    <t>D0017142</t>
  </si>
  <si>
    <t>Drug information handbook for oncology :an extensive guide to combination chemotherapy regimens /</t>
  </si>
  <si>
    <t>Minich, Stephanie S.,editor.;Bragalone, Diedra L.,editor.</t>
  </si>
  <si>
    <t>QZ39 D974 2022</t>
  </si>
  <si>
    <t>D0017143</t>
  </si>
  <si>
    <t>Pharmacotherapy principles &amp; practice /</t>
  </si>
  <si>
    <t>Bookstaver, P. Brandon,editor.;Lee, Kelly C.,editor.;Kolesar, Jill M.,editor.;Malone, Patrick M.,1954-editor.;Schwinghammer, Terry L.,editor.;Chisholm-Burns, Marie A.,editor.</t>
  </si>
  <si>
    <t>WB330 P536 2022</t>
  </si>
  <si>
    <t>D0017144</t>
  </si>
  <si>
    <t>林秀珍;廖文傑;李相烈</t>
  </si>
  <si>
    <t>416.7053 8443 2020</t>
  </si>
  <si>
    <t>WP910 O583 2020</t>
  </si>
  <si>
    <t>D0017145</t>
  </si>
  <si>
    <t xml:space="preserve">Nava, Maurizio, editor ;Benson, John R., 1959-, editor ;Kronowitz, Steven J., editor </t>
  </si>
  <si>
    <t>WO517 A881 2020</t>
  </si>
  <si>
    <t>D0017146</t>
  </si>
  <si>
    <t>Velmahos, George C.,author;Inaba, Kenji,author;Demetriades, Demetrios,1951-author</t>
  </si>
  <si>
    <t>D0017147</t>
  </si>
  <si>
    <t>Steele, Scott R.(Surgeon),editor.</t>
  </si>
  <si>
    <t>WI650 C635 2021</t>
  </si>
  <si>
    <t>Cleveland Clinic illustrated tips and tricks in colon and rectal surgery</t>
    <phoneticPr fontId="1" type="noConversion"/>
  </si>
  <si>
    <t>Oncoplastic and reconstructive management of the breast</t>
    <phoneticPr fontId="1" type="noConversion"/>
  </si>
  <si>
    <r>
      <rPr>
        <sz val="12"/>
        <rFont val="新細明體"/>
        <family val="1"/>
        <charset val="136"/>
      </rPr>
      <t>現代眼瞼下垂整形手術學</t>
    </r>
    <r>
      <rPr>
        <sz val="12"/>
        <rFont val="Times New Roman"/>
        <family val="1"/>
      </rPr>
      <t xml:space="preserve"> :</t>
    </r>
    <r>
      <rPr>
        <sz val="12"/>
        <rFont val="新細明體"/>
        <family val="1"/>
        <charset val="136"/>
      </rPr>
      <t>基本理論與臨床應用</t>
    </r>
    <r>
      <rPr>
        <sz val="12"/>
        <rFont val="Times New Roman"/>
        <family val="1"/>
      </rPr>
      <t xml:space="preserve"> = Blepharoptosis</t>
    </r>
    <phoneticPr fontId="1" type="noConversion"/>
  </si>
  <si>
    <t>Atlas of surgical techniques in trauma</t>
    <phoneticPr fontId="1" type="noConversion"/>
  </si>
  <si>
    <t>心導管室</t>
  </si>
  <si>
    <t>WG18.2 Q58 2020</t>
  </si>
  <si>
    <t>WA950 B311 2020</t>
  </si>
  <si>
    <t>D0017148</t>
  </si>
  <si>
    <t>Jayasuriya, Sasanka, editor;Sorrell, Vincent L., editor</t>
  </si>
  <si>
    <t>D0017149</t>
  </si>
  <si>
    <t>White, Susan E.</t>
  </si>
  <si>
    <t>Questions, tricks, and tips for the echocardiography boards</t>
    <phoneticPr fontId="1" type="noConversion"/>
  </si>
  <si>
    <t xml:space="preserve">Basic &amp; clinical biostatistics </t>
    <phoneticPr fontId="1" type="noConversion"/>
  </si>
  <si>
    <r>
      <t>112</t>
    </r>
    <r>
      <rPr>
        <sz val="10"/>
        <color rgb="FF0033CC"/>
        <rFont val="細明體"/>
        <family val="3"/>
        <charset val="136"/>
      </rPr>
      <t>年第</t>
    </r>
    <r>
      <rPr>
        <sz val="10"/>
        <color rgb="FF0033CC"/>
        <rFont val="Times New Roman"/>
        <family val="1"/>
      </rPr>
      <t>2</t>
    </r>
    <r>
      <rPr>
        <sz val="10"/>
        <color rgb="FF0033CC"/>
        <rFont val="新細明體"/>
        <family val="1"/>
        <charset val="136"/>
      </rPr>
      <t>次圖委會購買</t>
    </r>
    <phoneticPr fontId="1" type="noConversion"/>
  </si>
  <si>
    <t>D0017150</t>
  </si>
  <si>
    <t>WQ209 A165 2022 c.2</t>
  </si>
  <si>
    <t>WJ300 E937 2023 V.1</t>
  </si>
  <si>
    <t>WJ300 E937 2023 V.2</t>
  </si>
  <si>
    <t>D0017151</t>
  </si>
  <si>
    <t>D0017152</t>
  </si>
  <si>
    <t xml:space="preserve">Evidence-based nephrology.Volume 1 </t>
    <phoneticPr fontId="1" type="noConversion"/>
  </si>
  <si>
    <t xml:space="preserve">Evidence-based nephrology.Volume 2 </t>
    <phoneticPr fontId="1" type="noConversion"/>
  </si>
  <si>
    <t xml:space="preserve">A practical guide to fetal echocardiography : normal and abnormal hearts </t>
    <phoneticPr fontId="1" type="noConversion"/>
  </si>
  <si>
    <t>D0017153</t>
  </si>
  <si>
    <t>Differential diagnosis in pediatrics /</t>
  </si>
  <si>
    <t>Nedunchelian, N.</t>
  </si>
  <si>
    <t>D0017154</t>
  </si>
  <si>
    <t xml:space="preserve">Cases in pediatric acute care : strengthening clinical decision making / </t>
  </si>
  <si>
    <t>Haut, Catherine, author;Kline-Tilford, Andrea M., author</t>
  </si>
  <si>
    <t>WS141 D569 2020</t>
  </si>
  <si>
    <t>WS366 C338 2020</t>
  </si>
  <si>
    <t>WV17 J14 2020</t>
  </si>
  <si>
    <t>WV312 N812 2023</t>
  </si>
  <si>
    <t>D0017156</t>
  </si>
  <si>
    <t>Jackler, Robert K.,author</t>
  </si>
  <si>
    <t>D0017157</t>
  </si>
  <si>
    <t>Pirayesh, Ali,editor.;Nocini, Riccardo,editor.;Bertossi, Dario,editor.</t>
  </si>
  <si>
    <t>Non-surgical rhinoplasty</t>
    <phoneticPr fontId="1" type="noConversion"/>
  </si>
  <si>
    <t>Ear surgery illustrated :a comprehensive atlas of otologic microsurgical techniques</t>
    <phoneticPr fontId="1" type="noConversion"/>
  </si>
  <si>
    <t>D0017155</t>
  </si>
  <si>
    <t>Harrison, Robert, 1954-, author;LaDou, Joseph, 1938- author</t>
  </si>
  <si>
    <t>Current diagnosis &amp; treatment : occupational &amp; environmental medicine</t>
    <phoneticPr fontId="1" type="noConversion"/>
  </si>
  <si>
    <t>WA440 C976 2021</t>
  </si>
  <si>
    <t>D0016412</t>
  </si>
  <si>
    <t>429.13 8634 2018 c.2</t>
  </si>
  <si>
    <t>2020/03/20</t>
    <phoneticPr fontId="1" type="noConversion"/>
  </si>
  <si>
    <t>429.13 849 2016 c.2</t>
  </si>
  <si>
    <t>2020/03/20</t>
    <phoneticPr fontId="1" type="noConversion"/>
  </si>
  <si>
    <t>D0017181</t>
  </si>
  <si>
    <t>Mitchell, Erica L.editor;Farber, Alik editor;Cronenewett, Jack L., editor</t>
  </si>
  <si>
    <t>D0017182</t>
  </si>
  <si>
    <t>WG141 V331 2021</t>
  </si>
  <si>
    <t>WG168.5 E96 2022</t>
  </si>
  <si>
    <t>D0017183</t>
  </si>
  <si>
    <t>The muscle and bone palpation manual with trigger points, referral patterns, and stretching /</t>
  </si>
  <si>
    <t>Muscolino, Joseph E.,author.</t>
  </si>
  <si>
    <t>D0017184</t>
  </si>
  <si>
    <t>Adams and Victor's principles of neurology /</t>
  </si>
  <si>
    <t>Ropper, Allan H.,author.</t>
  </si>
  <si>
    <t>D0017185</t>
  </si>
  <si>
    <t xml:space="preserve">Oxford textbook of headache syndromes / </t>
  </si>
  <si>
    <t>Sakai, Fumihiko, 1943-, editor;Dodick, David, editor;Haan, Joost, 1956-, editor;Ferrari, M. D., editor</t>
  </si>
  <si>
    <t>WB275 M985 2023</t>
  </si>
  <si>
    <t>WL140 R785 2023</t>
  </si>
  <si>
    <t>WL342 O98 2020</t>
  </si>
  <si>
    <t>WF39 O116 2022</t>
  </si>
  <si>
    <t>WF600 F537 2023 v.1</t>
  </si>
  <si>
    <t>WF600 F537 2023 v.2</t>
  </si>
  <si>
    <t>WF500 F619 2020</t>
  </si>
  <si>
    <t>WF145 H586 2021 c.2</t>
  </si>
  <si>
    <t>D0017186</t>
  </si>
  <si>
    <t>Oakes, Dana F.,author.</t>
  </si>
  <si>
    <t>D0017187</t>
  </si>
  <si>
    <t>Fishman's pulmonary diseases and disorders.</t>
  </si>
  <si>
    <t>Grippi, Michael A., author</t>
  </si>
  <si>
    <t>D0017188</t>
  </si>
  <si>
    <t>D0017189</t>
  </si>
  <si>
    <t>Turner, J. Francis,Jr.,editor.;Mehta, Atul C.,editor.;Wang, Ko Pen,editor.</t>
  </si>
  <si>
    <t>D0017190</t>
  </si>
  <si>
    <t>D0017191</t>
  </si>
  <si>
    <t xml:space="preserve">Schmidt, Jennifer M.,  editor.;McDonnell, Peter J.,  editor.   ;Lyons, Maureen D.,  editor.   </t>
  </si>
  <si>
    <t>Flexible bronchoscopy</t>
    <phoneticPr fontId="1" type="noConversion"/>
  </si>
  <si>
    <t xml:space="preserve">Respiratory care </t>
    <phoneticPr fontId="1" type="noConversion"/>
  </si>
  <si>
    <t xml:space="preserve">Oakes' ventilator management </t>
    <phoneticPr fontId="1" type="noConversion"/>
  </si>
  <si>
    <t>D0017192</t>
  </si>
  <si>
    <t xml:space="preserve">Stephens, Mark B.,  editor. ;Golding, Jeremy,  editor. ;Baldor, Robert A.,  editor. ;Domino, Frank J.,  editor. </t>
  </si>
  <si>
    <t>WB39 W319 2023</t>
  </si>
  <si>
    <t>WB39 F565 2024</t>
  </si>
  <si>
    <t>D0017193</t>
  </si>
  <si>
    <t>英格索爾 (Ingersoll, Brooke),著</t>
  </si>
  <si>
    <t>D0017194</t>
  </si>
  <si>
    <t>英格索爾 著(Ingersoll, Brooke),</t>
  </si>
  <si>
    <t>D0017195</t>
  </si>
  <si>
    <t>415.988 8843 2020</t>
  </si>
  <si>
    <t>415.988 8843-2 2020</t>
  </si>
  <si>
    <t>415.225 8276 2022</t>
  </si>
  <si>
    <t>WT100 S392 2022</t>
  </si>
  <si>
    <t>WB105 E533 2023</t>
  </si>
  <si>
    <t>D0017196</t>
  </si>
  <si>
    <t xml:space="preserve">洪東榮 編著者 </t>
  </si>
  <si>
    <t>D0017197</t>
  </si>
  <si>
    <t>Schumacher, John G.,author.</t>
  </si>
  <si>
    <t>D0017198</t>
  </si>
  <si>
    <t>Goyal, Ghanshyam;Tantia, Om</t>
  </si>
  <si>
    <r>
      <rPr>
        <sz val="12"/>
        <rFont val="新細明體"/>
        <family val="1"/>
        <charset val="136"/>
      </rPr>
      <t>中毒處置</t>
    </r>
    <r>
      <rPr>
        <sz val="12"/>
        <rFont val="Times New Roman"/>
        <family val="1"/>
      </rPr>
      <t xml:space="preserve"> </t>
    </r>
    <phoneticPr fontId="1" type="noConversion"/>
  </si>
  <si>
    <t>Emergencies in medical practice</t>
    <phoneticPr fontId="1" type="noConversion"/>
  </si>
  <si>
    <t xml:space="preserve">Creating a geriatric emergency department </t>
    <phoneticPr fontId="1" type="noConversion"/>
  </si>
  <si>
    <t>D0017199</t>
  </si>
  <si>
    <t>World Health Organization.</t>
  </si>
  <si>
    <t xml:space="preserve">Urinary and male genital tumours </t>
    <phoneticPr fontId="1" type="noConversion"/>
  </si>
  <si>
    <t>WJ160 U767 2022</t>
  </si>
  <si>
    <t>312.91695 8637 2022</t>
  </si>
  <si>
    <t>312.91695 8357:2 2023</t>
  </si>
  <si>
    <r>
      <rPr>
        <sz val="12"/>
        <rFont val="新細明體"/>
        <family val="1"/>
        <charset val="136"/>
      </rPr>
      <t>章奇煒</t>
    </r>
    <phoneticPr fontId="1" type="noConversion"/>
  </si>
  <si>
    <r>
      <rPr>
        <sz val="12"/>
        <rFont val="新細明體"/>
        <family val="1"/>
        <charset val="136"/>
      </rPr>
      <t>輕鬆學會</t>
    </r>
    <r>
      <rPr>
        <sz val="12"/>
        <rFont val="Times New Roman"/>
        <family val="1"/>
      </rPr>
      <t>LINE</t>
    </r>
    <r>
      <rPr>
        <sz val="12"/>
        <rFont val="新細明體"/>
        <family val="1"/>
        <charset val="136"/>
      </rPr>
      <t>程式設計與</t>
    </r>
    <r>
      <rPr>
        <sz val="12"/>
        <rFont val="Times New Roman"/>
        <family val="1"/>
      </rPr>
      <t>AI</t>
    </r>
    <r>
      <rPr>
        <sz val="12"/>
        <rFont val="新細明體"/>
        <family val="1"/>
        <charset val="136"/>
      </rPr>
      <t>聊天機器人實作開發</t>
    </r>
    <phoneticPr fontId="1" type="noConversion"/>
  </si>
  <si>
    <r>
      <rPr>
        <sz val="12"/>
        <rFont val="新細明體"/>
        <family val="1"/>
        <charset val="136"/>
      </rPr>
      <t>黃士嘉</t>
    </r>
    <phoneticPr fontId="1" type="noConversion"/>
  </si>
  <si>
    <r>
      <t>AI</t>
    </r>
    <r>
      <rPr>
        <sz val="12"/>
        <rFont val="新細明體"/>
        <family val="1"/>
        <charset val="136"/>
      </rPr>
      <t>╳</t>
    </r>
    <r>
      <rPr>
        <sz val="12"/>
        <rFont val="Times New Roman"/>
        <family val="1"/>
      </rPr>
      <t>LINE</t>
    </r>
    <r>
      <rPr>
        <sz val="12"/>
        <rFont val="新細明體"/>
        <family val="1"/>
        <charset val="136"/>
      </rPr>
      <t>聲控‧人臉辨識生活大應用</t>
    </r>
    <phoneticPr fontId="1" type="noConversion"/>
  </si>
  <si>
    <r>
      <rPr>
        <sz val="12"/>
        <rFont val="新細明體"/>
        <family val="1"/>
        <charset val="136"/>
      </rPr>
      <t>施威銘研究室</t>
    </r>
    <phoneticPr fontId="1" type="noConversion"/>
  </si>
  <si>
    <r>
      <t>AI</t>
    </r>
    <r>
      <rPr>
        <sz val="12"/>
        <rFont val="新細明體"/>
        <family val="1"/>
        <charset val="136"/>
      </rPr>
      <t>生醫感測健康大應用</t>
    </r>
    <phoneticPr fontId="1" type="noConversion"/>
  </si>
  <si>
    <r>
      <rPr>
        <sz val="12"/>
        <rFont val="新細明體"/>
        <family val="1"/>
        <charset val="136"/>
      </rPr>
      <t>創客‧自造者工作坊</t>
    </r>
    <r>
      <rPr>
        <sz val="12"/>
        <rFont val="Times New Roman"/>
        <family val="1"/>
      </rPr>
      <t>10</t>
    </r>
    <r>
      <rPr>
        <sz val="12"/>
        <rFont val="新細明體"/>
        <family val="1"/>
        <charset val="136"/>
      </rPr>
      <t>＋實驗（「</t>
    </r>
    <r>
      <rPr>
        <sz val="12"/>
        <rFont val="Times New Roman"/>
        <family val="1"/>
      </rPr>
      <t xml:space="preserve">Arduino </t>
    </r>
    <r>
      <rPr>
        <sz val="12"/>
        <rFont val="新細明體"/>
        <family val="1"/>
        <charset val="136"/>
      </rPr>
      <t>超入門：創客‧自造者的原力」書＋實驗套件）</t>
    </r>
    <phoneticPr fontId="1" type="noConversion"/>
  </si>
  <si>
    <t>D0017200</t>
  </si>
  <si>
    <t>D0017201</t>
  </si>
  <si>
    <t>Testing Web APIs</t>
    <phoneticPr fontId="1" type="noConversion"/>
  </si>
  <si>
    <r>
      <t>Figma UI/UX</t>
    </r>
    <r>
      <rPr>
        <sz val="12"/>
        <rFont val="新細明體"/>
        <family val="1"/>
        <charset val="136"/>
      </rPr>
      <t>設計技巧實戰</t>
    </r>
    <r>
      <rPr>
        <sz val="12"/>
        <rFont val="Times New Roman"/>
        <family val="1"/>
      </rPr>
      <t xml:space="preserve"> </t>
    </r>
    <phoneticPr fontId="1" type="noConversion"/>
  </si>
  <si>
    <t>418.9 8566 2014</t>
    <phoneticPr fontId="1" type="noConversion"/>
  </si>
  <si>
    <t>D0016689</t>
  </si>
  <si>
    <t>D0016690</t>
  </si>
  <si>
    <t>D0016691</t>
  </si>
  <si>
    <t>494 8354 2022</t>
    <phoneticPr fontId="1" type="noConversion"/>
  </si>
  <si>
    <t xml:space="preserve">	D0017169	</t>
    <phoneticPr fontId="1" type="noConversion"/>
  </si>
  <si>
    <t xml:space="preserve">	523.24 8444 2016 V.1</t>
  </si>
  <si>
    <t xml:space="preserve">	523.24 8444 2016 V.2</t>
  </si>
  <si>
    <t xml:space="preserve">	523.24 8444 2016 V.3</t>
  </si>
  <si>
    <t xml:space="preserve">WM425.5.C6 K816 </t>
  </si>
  <si>
    <t>W84.7 M6639 2015</t>
  </si>
  <si>
    <t>WM425.5.C6 M1317-2 2016</t>
  </si>
  <si>
    <t>W84.7 D6336 2016</t>
  </si>
  <si>
    <r>
      <rPr>
        <b/>
        <sz val="12"/>
        <rFont val="新細明體"/>
        <family val="1"/>
        <charset val="136"/>
      </rPr>
      <t>總借閱統計</t>
    </r>
    <phoneticPr fontId="1" type="noConversion"/>
  </si>
  <si>
    <r>
      <t xml:space="preserve">Power BI </t>
    </r>
    <r>
      <rPr>
        <sz val="12"/>
        <rFont val="新細明體"/>
        <family val="1"/>
        <charset val="136"/>
      </rPr>
      <t>實作大數據篩選分析與商業圖表設計</t>
    </r>
    <phoneticPr fontId="1" type="noConversion"/>
  </si>
  <si>
    <r>
      <rPr>
        <sz val="12"/>
        <rFont val="新細明體"/>
        <family val="1"/>
        <charset val="136"/>
      </rPr>
      <t>吳燦銘</t>
    </r>
    <phoneticPr fontId="1" type="noConversion"/>
  </si>
  <si>
    <r>
      <rPr>
        <sz val="12"/>
        <rFont val="新細明體"/>
        <family val="1"/>
        <charset val="136"/>
      </rPr>
      <t>智慧醫療創新中心</t>
    </r>
    <phoneticPr fontId="1" type="noConversion"/>
  </si>
  <si>
    <r>
      <t>110</t>
    </r>
    <r>
      <rPr>
        <sz val="10"/>
        <color theme="5"/>
        <rFont val="新細明體"/>
        <family val="1"/>
        <charset val="136"/>
      </rPr>
      <t>年第</t>
    </r>
    <r>
      <rPr>
        <sz val="10"/>
        <color theme="5"/>
        <rFont val="Times New Roman"/>
        <family val="1"/>
      </rPr>
      <t>1</t>
    </r>
    <r>
      <rPr>
        <sz val="10"/>
        <color theme="5"/>
        <rFont val="新細明體"/>
        <family val="1"/>
        <charset val="136"/>
      </rPr>
      <t>次圖委會購買</t>
    </r>
    <phoneticPr fontId="1" type="noConversion"/>
  </si>
  <si>
    <r>
      <t>PowerBI</t>
    </r>
    <r>
      <rPr>
        <sz val="12"/>
        <rFont val="新細明體"/>
        <family val="1"/>
        <charset val="136"/>
      </rPr>
      <t>商業智慧分析</t>
    </r>
    <phoneticPr fontId="1" type="noConversion"/>
  </si>
  <si>
    <r>
      <rPr>
        <sz val="12"/>
        <rFont val="新細明體"/>
        <family val="1"/>
        <charset val="136"/>
      </rPr>
      <t>黃雅玲</t>
    </r>
  </si>
  <si>
    <r>
      <t>PowerQuery</t>
    </r>
    <r>
      <rPr>
        <sz val="12"/>
        <rFont val="新細明體"/>
        <family val="1"/>
        <charset val="136"/>
      </rPr>
      <t>實戰技巧精粹與</t>
    </r>
    <r>
      <rPr>
        <sz val="12"/>
        <rFont val="Times New Roman"/>
        <family val="1"/>
      </rPr>
      <t>M</t>
    </r>
    <r>
      <rPr>
        <sz val="12"/>
        <rFont val="新細明體"/>
        <family val="1"/>
        <charset val="136"/>
      </rPr>
      <t>語言</t>
    </r>
    <r>
      <rPr>
        <sz val="12"/>
        <rFont val="Times New Roman"/>
        <family val="1"/>
      </rPr>
      <t xml:space="preserve"> :</t>
    </r>
    <r>
      <rPr>
        <sz val="12"/>
        <rFont val="新細明體"/>
        <family val="1"/>
        <charset val="136"/>
      </rPr>
      <t>新世代</t>
    </r>
    <r>
      <rPr>
        <sz val="12"/>
        <rFont val="Times New Roman"/>
        <family val="1"/>
      </rPr>
      <t>Excel BI</t>
    </r>
    <r>
      <rPr>
        <sz val="12"/>
        <rFont val="新細明體"/>
        <family val="1"/>
        <charset val="136"/>
      </rPr>
      <t>大數據處理</t>
    </r>
    <phoneticPr fontId="1" type="noConversion"/>
  </si>
  <si>
    <r>
      <rPr>
        <sz val="12"/>
        <rFont val="新細明體"/>
        <family val="1"/>
        <charset val="136"/>
      </rPr>
      <t>彭其捷</t>
    </r>
  </si>
  <si>
    <r>
      <t>112</t>
    </r>
    <r>
      <rPr>
        <sz val="10"/>
        <color rgb="FF0033CC"/>
        <rFont val="新細明體"/>
        <family val="1"/>
        <charset val="136"/>
      </rPr>
      <t>年第</t>
    </r>
    <r>
      <rPr>
        <sz val="10"/>
        <color rgb="FF0033CC"/>
        <rFont val="Times New Roman"/>
        <family val="1"/>
      </rPr>
      <t>2</t>
    </r>
    <r>
      <rPr>
        <sz val="10"/>
        <color rgb="FF0033CC"/>
        <rFont val="新細明體"/>
        <family val="1"/>
        <charset val="136"/>
      </rPr>
      <t>次圖委會購買</t>
    </r>
    <phoneticPr fontId="1" type="noConversion"/>
  </si>
  <si>
    <r>
      <rPr>
        <sz val="12"/>
        <rFont val="新細明體"/>
        <family val="1"/>
        <charset val="136"/>
      </rPr>
      <t>溫特林厄姆</t>
    </r>
    <r>
      <rPr>
        <sz val="12"/>
        <rFont val="Times New Roman"/>
        <family val="1"/>
      </rPr>
      <t>(Winteringham, Mark)</t>
    </r>
  </si>
  <si>
    <r>
      <t>109</t>
    </r>
    <r>
      <rPr>
        <sz val="10"/>
        <color theme="9"/>
        <rFont val="新細明體"/>
        <family val="1"/>
        <charset val="136"/>
      </rPr>
      <t>年第</t>
    </r>
    <r>
      <rPr>
        <sz val="10"/>
        <color theme="9"/>
        <rFont val="Times New Roman"/>
        <family val="1"/>
      </rPr>
      <t>1</t>
    </r>
    <r>
      <rPr>
        <sz val="10"/>
        <color theme="9"/>
        <rFont val="新細明體"/>
        <family val="1"/>
        <charset val="136"/>
      </rPr>
      <t>次圖委會購買</t>
    </r>
  </si>
  <si>
    <t>Enyedi, Laura B.,author.</t>
  </si>
  <si>
    <t>Fekrat, Sharon, editor</t>
  </si>
  <si>
    <t>Richard, Michael, author</t>
  </si>
  <si>
    <t>Venkateswaran, Nandini,editor.</t>
  </si>
  <si>
    <t>Muir, Kelly W., author</t>
  </si>
  <si>
    <t>The Duke manual of pediatric ophthalmology and strabismus surgery</t>
  </si>
  <si>
    <t xml:space="preserve">The Duke manual of vitreoretinal surgery </t>
  </si>
  <si>
    <t xml:space="preserve">The Duke manual of oculoplastic surgery </t>
  </si>
  <si>
    <t>Pickwell雙眼視覺學</t>
  </si>
  <si>
    <t>The Duke manual of corneal and cataract surgery</t>
  </si>
  <si>
    <t xml:space="preserve">The Duke manual of glaucoma surgery </t>
  </si>
  <si>
    <r>
      <t>112</t>
    </r>
    <r>
      <rPr>
        <sz val="10"/>
        <color rgb="FF0033CC"/>
        <rFont val="細明體"/>
        <family val="3"/>
        <charset val="136"/>
      </rPr>
      <t>年第</t>
    </r>
    <r>
      <rPr>
        <sz val="10"/>
        <color rgb="FF0033CC"/>
        <rFont val="Times New Roman"/>
        <family val="1"/>
      </rPr>
      <t>2次圖委會購買</t>
    </r>
    <r>
      <rPr>
        <sz val="10"/>
        <color rgb="FF0033CC"/>
        <rFont val="新細明體"/>
        <family val="1"/>
        <charset val="136"/>
      </rPr>
      <t/>
    </r>
  </si>
  <si>
    <t>埃文斯(Evans, Bruce J. W.)</t>
  </si>
  <si>
    <t>416.7 8436 2022</t>
  </si>
  <si>
    <t>WW220 C813 2022</t>
  </si>
  <si>
    <t>WW600 P371 2021</t>
  </si>
  <si>
    <t>WW290 G552 2022</t>
  </si>
  <si>
    <t>WW270 V846 2021</t>
  </si>
  <si>
    <t>WW168 O21 2021</t>
  </si>
  <si>
    <t>D0017536</t>
  </si>
  <si>
    <t>New oxford textbook of psychiatry /</t>
  </si>
  <si>
    <t>Goodwin, Guy,author;Andreasen, Nancy C.,author;Geddes, Johnauthor(John R.),</t>
  </si>
  <si>
    <t>D0017537</t>
  </si>
  <si>
    <t xml:space="preserve">Stahl's essential psychopharmacology : neuroscientific basis and practical applications / </t>
  </si>
  <si>
    <t>Stahl, Stephen M., 1951- author</t>
  </si>
  <si>
    <t>D0017538</t>
  </si>
  <si>
    <t xml:space="preserve">Sims'心智的症狀 / </t>
  </si>
  <si>
    <t>歐也波迪(Oyebode,Femi)作</t>
  </si>
  <si>
    <t>WM100 G295 2020</t>
  </si>
  <si>
    <t>WM402 S781 2021</t>
  </si>
  <si>
    <t>415.99 8526 2020</t>
  </si>
  <si>
    <t xml:space="preserve">艾倫 author(Allen, Laura) </t>
  </si>
  <si>
    <t>克南德 (Cleland, Joshua A.)著</t>
  </si>
  <si>
    <t>Drnach, Mark,editor.;Pelletier, Eric S.,editor.;Spearing, Elena McKeogh,editor.</t>
  </si>
  <si>
    <t>D0017539</t>
  </si>
  <si>
    <t>D0017540</t>
  </si>
  <si>
    <t>D0017542</t>
  </si>
  <si>
    <t>418.9312 8866 2021</t>
  </si>
  <si>
    <t>416.6 8555 2020</t>
  </si>
  <si>
    <t>WB460 P371 2022</t>
  </si>
  <si>
    <t>D0017548</t>
  </si>
  <si>
    <t>Catto, James,editor.;Pang, Karl,editor.</t>
  </si>
  <si>
    <t>D0017549</t>
  </si>
  <si>
    <t>Edwards, Elizabeth, author</t>
  </si>
  <si>
    <t>D0017550</t>
  </si>
  <si>
    <t>Foster, Bryan R., author;Fananapazir, Ghaneh, author</t>
  </si>
  <si>
    <t>WJ168 C437 2023</t>
  </si>
  <si>
    <t>WR17 E263 2023</t>
  </si>
  <si>
    <t>WJ17 D536 2022</t>
  </si>
  <si>
    <t>D0017551</t>
  </si>
  <si>
    <t>曼斯斐德 作(Mansfield, Paul Jackson),</t>
  </si>
  <si>
    <t>D0017552</t>
  </si>
  <si>
    <t>Iriarte, I?igo, author</t>
  </si>
  <si>
    <t>D0017553</t>
  </si>
  <si>
    <t>Azar, Frederick M., author</t>
  </si>
  <si>
    <t>397.3 8859 2020</t>
  </si>
  <si>
    <t>WE141 I681 2021</t>
  </si>
  <si>
    <t>QT261 O77 2022</t>
  </si>
  <si>
    <t>WO200 B988 2022</t>
  </si>
  <si>
    <t>WG141.5.E2 C737 2023</t>
  </si>
  <si>
    <t>WO300 H132 2022</t>
  </si>
  <si>
    <t>D0017554</t>
  </si>
  <si>
    <t xml:space="preserve">Morgan &amp; Mikhail's clinical anesthesiology / </t>
  </si>
  <si>
    <t>Butterworth, John F., IV, author</t>
  </si>
  <si>
    <t>D0017555</t>
  </si>
  <si>
    <t xml:space="preserve">Savage &amp; Aronson's comprehensive textbook of perioperative and critical care echocardiography / </t>
  </si>
  <si>
    <t>Troianos, Christopher A., author;Shernan, Stanton K., author;Skubas, Nikolaos J., author;Savage, Robert M., 1950- author;Nicoara, Alina, author</t>
  </si>
  <si>
    <t>D0017556</t>
  </si>
  <si>
    <t xml:space="preserve">Hadzic's peripheral nerve blocks and anatomy for ultrasound-guided regional anesthesia / </t>
  </si>
  <si>
    <t>Vandepitte, Catherine, author;Balocco, Angela Lucia, author;Lopez, Ana, MD, author;Hadzic, Admir, author</t>
  </si>
  <si>
    <t>D0017557</t>
  </si>
  <si>
    <t>Rossi's principles of transfusion medicine /</t>
  </si>
  <si>
    <t>Snyder, Edward L.1946-editor.(Edward Leonard),;Roback, John D.,1961-editor.;McCullough, Jeffrey,1938-editor.;Gehrie, Eric A.,editor.;Simon, Toby L.,editor.</t>
  </si>
  <si>
    <t>D0017558</t>
  </si>
  <si>
    <t>Devita, Hellman, and Rosenberg's Cancer :principles and practice of oncology /</t>
  </si>
  <si>
    <t>Rosenberg, Steven A.,editor.;Lawrence, Theodore S.,editor.;DeVita, Vincent T.,Jr.,1935-editor.</t>
  </si>
  <si>
    <t>D0017559</t>
  </si>
  <si>
    <t>Williams hematology /</t>
  </si>
  <si>
    <t>Linch, David C.,editor.;Burns, Linda J.,editor.;Levi, Marcel,editor.;Prchal, Josef T.,editor.;Lichtman, Marshall A.,editor.;Kaushansky, Kenneth,editor.</t>
  </si>
  <si>
    <t>WB356 R835 2022</t>
  </si>
  <si>
    <t>QZ202 D496 2023</t>
  </si>
  <si>
    <t>WH100 W721 2021</t>
  </si>
  <si>
    <t>WI250 I43 2022</t>
  </si>
  <si>
    <t>WL340.5 P213 2022</t>
  </si>
  <si>
    <t>529.67 8746 2018</t>
  </si>
  <si>
    <t>416.812 8773 2019</t>
  </si>
  <si>
    <t>416.812 8564 2022</t>
  </si>
  <si>
    <t>D0017560</t>
  </si>
  <si>
    <t xml:space="preserve">Infant and child feeding and swallowing : occupational therapy assessment and intervention / </t>
  </si>
  <si>
    <t>Breton, Suzanne, author;Marcus, Sherna, author</t>
  </si>
  <si>
    <t>D0017561</t>
  </si>
  <si>
    <t xml:space="preserve">Aphasia and related neurogenic communication disorders / </t>
  </si>
  <si>
    <t>Papathanasiou, Ilias, author</t>
  </si>
  <si>
    <t>D0017562</t>
  </si>
  <si>
    <t>聽覺障礙 =Hearing disorders /</t>
  </si>
  <si>
    <t>陳小娟(特殊教育),author</t>
  </si>
  <si>
    <t>D0017563</t>
  </si>
  <si>
    <t>聽覺輔具 =Hearing aids /</t>
  </si>
  <si>
    <t>迪倫(Dillon, Harvey),author</t>
  </si>
  <si>
    <t>D0017564</t>
  </si>
  <si>
    <t xml:space="preserve">聽能復健理論與實務 = Introduction to audiologic rehabilitation / </t>
  </si>
  <si>
    <t xml:space="preserve">蕭奧 author(Schow, Ronald L.) </t>
  </si>
  <si>
    <t>D0017207</t>
  </si>
  <si>
    <t>護理專業倫理與實務(含法律) /</t>
  </si>
  <si>
    <t>徐南麗著</t>
  </si>
  <si>
    <t>D0017208</t>
  </si>
  <si>
    <t>D0017209</t>
  </si>
  <si>
    <t>D0017210</t>
  </si>
  <si>
    <t>D0017211</t>
  </si>
  <si>
    <t>D0017212</t>
  </si>
  <si>
    <t>D0017213</t>
  </si>
  <si>
    <t>D0017214</t>
  </si>
  <si>
    <t>D0017215</t>
  </si>
  <si>
    <t>D0017216</t>
  </si>
  <si>
    <t>D0017217</t>
  </si>
  <si>
    <t>D0017218</t>
  </si>
  <si>
    <t>D0017219</t>
  </si>
  <si>
    <t>D0017220</t>
  </si>
  <si>
    <t>D0017221</t>
  </si>
  <si>
    <t>D0017222</t>
  </si>
  <si>
    <t>D0017223</t>
  </si>
  <si>
    <t>D0017224</t>
  </si>
  <si>
    <t>D0017225</t>
  </si>
  <si>
    <t>D0017226</t>
  </si>
  <si>
    <t>D0017227</t>
  </si>
  <si>
    <t>D0017228</t>
  </si>
  <si>
    <t>D0017229</t>
  </si>
  <si>
    <t>D0017230</t>
  </si>
  <si>
    <t>D0017231</t>
  </si>
  <si>
    <t>D0017232</t>
  </si>
  <si>
    <t>護理報告之課室教學與臨床應用 =The teaching and application of nursing reports /</t>
  </si>
  <si>
    <t>林明珍 作</t>
  </si>
  <si>
    <t>D0017233</t>
  </si>
  <si>
    <t>D0017234</t>
  </si>
  <si>
    <t>D0017235</t>
  </si>
  <si>
    <t>D0017236</t>
  </si>
  <si>
    <t>D0017237</t>
  </si>
  <si>
    <t>D0017238</t>
  </si>
  <si>
    <t>D0017239</t>
  </si>
  <si>
    <t>D0017240</t>
  </si>
  <si>
    <t>D0017241</t>
  </si>
  <si>
    <t>D0017242</t>
  </si>
  <si>
    <t>D0017243</t>
  </si>
  <si>
    <t>D0017244</t>
  </si>
  <si>
    <t>D0017245</t>
  </si>
  <si>
    <t>D0017246</t>
  </si>
  <si>
    <t>D0017247</t>
  </si>
  <si>
    <t>D0017248</t>
  </si>
  <si>
    <t>D0017249</t>
  </si>
  <si>
    <t>D0017250</t>
  </si>
  <si>
    <t>D0017251</t>
  </si>
  <si>
    <t>D0017252</t>
  </si>
  <si>
    <t>D0017253</t>
  </si>
  <si>
    <t>D0017254</t>
  </si>
  <si>
    <t>D0017255</t>
  </si>
  <si>
    <t>D0017256</t>
  </si>
  <si>
    <t>D0017257</t>
  </si>
  <si>
    <t>D0017258</t>
  </si>
  <si>
    <t>D0017259</t>
  </si>
  <si>
    <t>D0017260</t>
  </si>
  <si>
    <t>D0017261</t>
  </si>
  <si>
    <t>D0017262</t>
  </si>
  <si>
    <t>D0017263</t>
  </si>
  <si>
    <t>D0017264</t>
  </si>
  <si>
    <t>D0017265</t>
  </si>
  <si>
    <t>醫護檢驗手冊 = Medical and nursing diagnostic and laboratory test handbook /</t>
  </si>
  <si>
    <t>林清江著</t>
  </si>
  <si>
    <t>D0017266</t>
  </si>
  <si>
    <t>D0017267</t>
  </si>
  <si>
    <t>D0017268</t>
  </si>
  <si>
    <t>D0017269</t>
  </si>
  <si>
    <t>D0017270</t>
  </si>
  <si>
    <t>D0017271</t>
  </si>
  <si>
    <t>D0017272</t>
  </si>
  <si>
    <t>D0017273</t>
  </si>
  <si>
    <t>D0017274</t>
  </si>
  <si>
    <t>D0017275</t>
  </si>
  <si>
    <t>D0017276</t>
  </si>
  <si>
    <t>D0017277</t>
  </si>
  <si>
    <t>D0017278</t>
  </si>
  <si>
    <t>D0017279</t>
  </si>
  <si>
    <t>D0017280</t>
  </si>
  <si>
    <t>D0017281</t>
  </si>
  <si>
    <t>D0017282</t>
  </si>
  <si>
    <t>D0017283</t>
  </si>
  <si>
    <t>D0017284</t>
  </si>
  <si>
    <t>D0017285</t>
  </si>
  <si>
    <t>D0017286</t>
  </si>
  <si>
    <t>D0017287</t>
  </si>
  <si>
    <t>D0017288</t>
  </si>
  <si>
    <t>D0017289</t>
  </si>
  <si>
    <t>D0017290</t>
  </si>
  <si>
    <t>D0017291</t>
  </si>
  <si>
    <t>D0017292</t>
  </si>
  <si>
    <t>D0017293</t>
  </si>
  <si>
    <t>D0017294</t>
  </si>
  <si>
    <t>D0017295</t>
  </si>
  <si>
    <t>D0017296</t>
  </si>
  <si>
    <t>D0017297</t>
  </si>
  <si>
    <t>D0017298</t>
  </si>
  <si>
    <t>D0017299</t>
  </si>
  <si>
    <t>D0017300</t>
  </si>
  <si>
    <t>內外科護理技術 =Medical surgical nursing procedures /</t>
  </si>
  <si>
    <t>陳敏麗編著</t>
  </si>
  <si>
    <t>D0017301</t>
  </si>
  <si>
    <t>D0017302</t>
  </si>
  <si>
    <t>D0017303</t>
  </si>
  <si>
    <t>D0017304</t>
  </si>
  <si>
    <t>D0017305</t>
  </si>
  <si>
    <t>D0017306</t>
  </si>
  <si>
    <t>D0017307</t>
  </si>
  <si>
    <t>D0017308</t>
  </si>
  <si>
    <t>D0017309</t>
  </si>
  <si>
    <t>D0017310</t>
  </si>
  <si>
    <t>D0017311</t>
  </si>
  <si>
    <t>D0017312</t>
  </si>
  <si>
    <t>D0017313</t>
  </si>
  <si>
    <t>D0017314</t>
  </si>
  <si>
    <t>D0017315</t>
  </si>
  <si>
    <t>D0017316</t>
  </si>
  <si>
    <t>D0017317</t>
  </si>
  <si>
    <t>D0017318</t>
  </si>
  <si>
    <t>D0017319</t>
  </si>
  <si>
    <t>D0017320</t>
  </si>
  <si>
    <t>D0017321</t>
  </si>
  <si>
    <t>D0017322</t>
  </si>
  <si>
    <t>D0017323</t>
  </si>
  <si>
    <t>D0017324</t>
  </si>
  <si>
    <t>D0017325</t>
  </si>
  <si>
    <t>D0017326</t>
  </si>
  <si>
    <t>D0017327</t>
  </si>
  <si>
    <t>D0017328</t>
  </si>
  <si>
    <t>D0017329</t>
  </si>
  <si>
    <t>D0017330</t>
  </si>
  <si>
    <t>D0017331</t>
  </si>
  <si>
    <t>D0017332</t>
  </si>
  <si>
    <t>焦點記錄法 :臨床書寫指引 /</t>
  </si>
  <si>
    <t>鍾詩琦編著</t>
  </si>
  <si>
    <t>D0017333</t>
  </si>
  <si>
    <t>D0017334</t>
  </si>
  <si>
    <t>D0017335</t>
  </si>
  <si>
    <t>D0017336</t>
  </si>
  <si>
    <t>D0017337</t>
  </si>
  <si>
    <t>D0017338</t>
  </si>
  <si>
    <t>D0017339</t>
  </si>
  <si>
    <t>D0017340</t>
  </si>
  <si>
    <t>D0017341</t>
  </si>
  <si>
    <t>D0017342</t>
  </si>
  <si>
    <t>D0017343</t>
  </si>
  <si>
    <t>D0017344</t>
  </si>
  <si>
    <t>D0017345</t>
  </si>
  <si>
    <t>D0017346</t>
  </si>
  <si>
    <t>D0017347</t>
  </si>
  <si>
    <t>D0017348</t>
  </si>
  <si>
    <t>D0017349</t>
  </si>
  <si>
    <t>D0017350</t>
  </si>
  <si>
    <t>D0017351</t>
  </si>
  <si>
    <t>D0017352</t>
  </si>
  <si>
    <t>D0017353</t>
  </si>
  <si>
    <t>D0017354</t>
  </si>
  <si>
    <t>D0017355</t>
  </si>
  <si>
    <t>D0017356</t>
  </si>
  <si>
    <t>D0017357</t>
  </si>
  <si>
    <t>D0017358</t>
  </si>
  <si>
    <t>D0017359</t>
  </si>
  <si>
    <t>D0017360</t>
  </si>
  <si>
    <t>D0017361</t>
  </si>
  <si>
    <t>D0017362</t>
  </si>
  <si>
    <t>臨床症狀護理 =Nursing care of clinical symptoms /</t>
  </si>
  <si>
    <t>陳偉鵬,編著者</t>
  </si>
  <si>
    <t>D0017363</t>
  </si>
  <si>
    <t>D0017364</t>
  </si>
  <si>
    <t>D0017365</t>
  </si>
  <si>
    <t>D0017366</t>
  </si>
  <si>
    <t>D0017367</t>
  </si>
  <si>
    <t>D0017368</t>
  </si>
  <si>
    <t>D0017369</t>
  </si>
  <si>
    <t>D0017370</t>
  </si>
  <si>
    <t>D0017371</t>
  </si>
  <si>
    <t>D0017372</t>
  </si>
  <si>
    <t>D0017373</t>
  </si>
  <si>
    <t>D0017374</t>
  </si>
  <si>
    <t>D0017375</t>
  </si>
  <si>
    <t>D0017376</t>
  </si>
  <si>
    <t>D0017377</t>
  </si>
  <si>
    <t>D0017378</t>
  </si>
  <si>
    <t>D0017379</t>
  </si>
  <si>
    <t>D0017380</t>
  </si>
  <si>
    <t>D0017381</t>
  </si>
  <si>
    <t>D0017382</t>
  </si>
  <si>
    <t>D0017383</t>
  </si>
  <si>
    <t>D0017384</t>
  </si>
  <si>
    <t>D0017385</t>
  </si>
  <si>
    <t>D0017386</t>
  </si>
  <si>
    <t>D0017387</t>
  </si>
  <si>
    <t>D0017388</t>
  </si>
  <si>
    <t>D0017389</t>
  </si>
  <si>
    <t>D0017390</t>
  </si>
  <si>
    <t>D0017391</t>
  </si>
  <si>
    <t>D0017392</t>
  </si>
  <si>
    <t>D0017393</t>
  </si>
  <si>
    <t>D0017394</t>
  </si>
  <si>
    <t>D0017395</t>
  </si>
  <si>
    <t>護理新人不要怕: 焦點交班不費力 /</t>
  </si>
  <si>
    <t/>
  </si>
  <si>
    <t>D0017396</t>
  </si>
  <si>
    <t>D0017397</t>
  </si>
  <si>
    <t>D0017398</t>
  </si>
  <si>
    <t>D0017399</t>
  </si>
  <si>
    <t>D0017400</t>
  </si>
  <si>
    <t>D0017401</t>
  </si>
  <si>
    <t>D0017402</t>
  </si>
  <si>
    <t>D0017403</t>
  </si>
  <si>
    <t>D0017404</t>
  </si>
  <si>
    <t>D0017405</t>
  </si>
  <si>
    <t>D0017406</t>
  </si>
  <si>
    <t>D0017407</t>
  </si>
  <si>
    <t>D0017408</t>
  </si>
  <si>
    <t>D0017409</t>
  </si>
  <si>
    <t>D0017410</t>
  </si>
  <si>
    <t>D0017411</t>
  </si>
  <si>
    <t>D0017412</t>
  </si>
  <si>
    <t>D0017413</t>
  </si>
  <si>
    <t>D0017414</t>
  </si>
  <si>
    <t>D0017415</t>
  </si>
  <si>
    <t>D0017416</t>
  </si>
  <si>
    <t>D0017417</t>
  </si>
  <si>
    <t>D0017418</t>
  </si>
  <si>
    <t>D0017419</t>
  </si>
  <si>
    <t>D0017420</t>
  </si>
  <si>
    <t>D0017421</t>
  </si>
  <si>
    <t>D0017422</t>
  </si>
  <si>
    <t>D0017423</t>
  </si>
  <si>
    <t>D0017424</t>
  </si>
  <si>
    <t>D0017425</t>
  </si>
  <si>
    <t>D0017426</t>
  </si>
  <si>
    <t>D0017427</t>
  </si>
  <si>
    <t>D0017428</t>
  </si>
  <si>
    <t>D0017429</t>
  </si>
  <si>
    <t>D0017430</t>
  </si>
  <si>
    <t>D0017431</t>
  </si>
  <si>
    <t>D0017432</t>
  </si>
  <si>
    <t xml:space="preserve">常用藥物治療手冊. Therapeutic handbook of common drugs / 第56期 = </t>
  </si>
  <si>
    <t>陳長安</t>
  </si>
  <si>
    <t>D0017433</t>
  </si>
  <si>
    <t>常用藥物治療手冊. Therapeutic handbook of common drugs / 第57期 =</t>
  </si>
  <si>
    <t>D0017434</t>
  </si>
  <si>
    <t>常用藥物治療手冊. Therapeutic handbook of common drugs / 第58期 =</t>
  </si>
  <si>
    <t>D0017435</t>
  </si>
  <si>
    <t>常用藥物治療手冊. Therapeutic handbook of common drugs / 第59期 =</t>
  </si>
  <si>
    <t>D0017436</t>
  </si>
  <si>
    <t>常用藥物治療手冊. Therapeutic handbook of common drugs / 第60期 =</t>
  </si>
  <si>
    <t>D0017437</t>
  </si>
  <si>
    <t>常用藥物治療手冊. Therapeutic handbook of common drugs / 第61期 =</t>
  </si>
  <si>
    <t>D0017438</t>
  </si>
  <si>
    <t>常用藥物治療手冊. Therapeutic handbook of common drugs / 第62期 =</t>
  </si>
  <si>
    <t>D0017439</t>
  </si>
  <si>
    <t>常用藥物治療手冊. Therapeutic handbook of common drugs / 第63期 =</t>
  </si>
  <si>
    <t>D0017440</t>
  </si>
  <si>
    <t>常用藥物治療手冊. Therapeutic handbook of common drugs / 第64期 =</t>
  </si>
  <si>
    <t>D0017441</t>
  </si>
  <si>
    <t>常用藥物治療手冊. Therapeutic handbook of common drugs / 第65期 =</t>
  </si>
  <si>
    <t>D0017442</t>
  </si>
  <si>
    <t>常用藥物治療手冊. Therapeutic handbook of common drugs / 第66期 =</t>
  </si>
  <si>
    <t>D0017443</t>
  </si>
  <si>
    <t>常用藥物治療手冊. Therapeutic handbook of common drugs / 第67期 =</t>
  </si>
  <si>
    <t>D0017444</t>
  </si>
  <si>
    <t>常用藥物治療手冊. Therapeutic handbook of common drugs / 第68期 =</t>
  </si>
  <si>
    <t>D0017445</t>
  </si>
  <si>
    <t>常用藥物治療手冊. Therapeutic handbook of common drugs / 第69期 =</t>
  </si>
  <si>
    <t>D0017446</t>
  </si>
  <si>
    <t>常用藥物治療手冊. Therapeutic handbook of common drugs / 第70期 =</t>
  </si>
  <si>
    <t>D0017447</t>
  </si>
  <si>
    <t>常用藥物治療手冊. Therapeutic handbook of common drugs / 第71期 =</t>
  </si>
  <si>
    <t>D0017448</t>
  </si>
  <si>
    <t>常用藥物治療手冊. Therapeutic handbook of common drugs / 第72期 =</t>
  </si>
  <si>
    <t>D0017449</t>
  </si>
  <si>
    <t>常用藥物治療手冊. Therapeutic handbook of common drugs / 第73期 =</t>
  </si>
  <si>
    <t>D0017450</t>
  </si>
  <si>
    <t>常用藥物治療手冊. Therapeutic handbook of common drugs / 第74期 =</t>
  </si>
  <si>
    <t>D0017451</t>
  </si>
  <si>
    <t>常用藥物治療手冊. Therapeutic handbook of common drugs / 第75期 =</t>
  </si>
  <si>
    <t>D0017452</t>
  </si>
  <si>
    <t>常用藥物治療手冊. Therapeutic handbook of common drugs / 第76期 =</t>
  </si>
  <si>
    <t>D0017453</t>
  </si>
  <si>
    <t>常用藥物治療手冊. Therapeutic handbook of common drugs / 第77期 =</t>
  </si>
  <si>
    <t>D0017454</t>
  </si>
  <si>
    <t>常用藥物治療手冊. Therapeutic handbook of common drugs / 第78期 =</t>
  </si>
  <si>
    <t>D0017455</t>
  </si>
  <si>
    <t>常用藥物治療手冊. Therapeutic handbook of common drugs / 第79期 =</t>
  </si>
  <si>
    <t>D0017456</t>
  </si>
  <si>
    <t>常用藥物治療手冊. Therapeutic handbook of common drugs / 第80期 =</t>
  </si>
  <si>
    <t>D0017457</t>
  </si>
  <si>
    <t>常用藥物治療手冊. Therapeutic handbook of common drugs / 第81期 =</t>
  </si>
  <si>
    <t>D0017458</t>
  </si>
  <si>
    <t>常用藥物治療手冊. Therapeutic handbook of common drugs / 第82期 =</t>
  </si>
  <si>
    <t>D0017459</t>
  </si>
  <si>
    <t>常用藥物治療手冊. Therapeutic handbook of common drugs / 第83期 =</t>
  </si>
  <si>
    <t>D0017460</t>
  </si>
  <si>
    <t>D0017461</t>
  </si>
  <si>
    <t>常用藥物治療手冊. Therapeutic handbook of common drugs / 第85期 =</t>
  </si>
  <si>
    <t>D0017462</t>
  </si>
  <si>
    <t>常用藥物治療手冊. Therapeutic handbook of common drugs / 第86期 =</t>
  </si>
  <si>
    <t>D0017463</t>
  </si>
  <si>
    <t>常用藥物治療手冊. Therapeutic handbook of common drugs / 第87期 =</t>
  </si>
  <si>
    <t>D0017464</t>
  </si>
  <si>
    <t>常用藥物治療手冊. Therapeutic handbook of common drugs / 第88期 =</t>
  </si>
  <si>
    <t>D0017465</t>
  </si>
  <si>
    <t>常用藥物治療手冊. Therapeutic handbook of common drugs / 第89期 =</t>
  </si>
  <si>
    <t>D0017466</t>
  </si>
  <si>
    <t xml:space="preserve">內外科護理學. 上冊 / </t>
  </si>
  <si>
    <t>李和惠著</t>
  </si>
  <si>
    <t>D0017467</t>
  </si>
  <si>
    <t>D0017468</t>
  </si>
  <si>
    <t>D0017469</t>
  </si>
  <si>
    <t>D0017470</t>
  </si>
  <si>
    <t>D0017471</t>
  </si>
  <si>
    <t>D0017472</t>
  </si>
  <si>
    <t>D0017473</t>
  </si>
  <si>
    <t>D0017474</t>
  </si>
  <si>
    <t>D0017475</t>
  </si>
  <si>
    <t>D0017476</t>
  </si>
  <si>
    <t>D0017477</t>
  </si>
  <si>
    <t>D0017478</t>
  </si>
  <si>
    <t>D0017479</t>
  </si>
  <si>
    <t>D0017480</t>
  </si>
  <si>
    <t>D0017481</t>
  </si>
  <si>
    <t>D0017482</t>
  </si>
  <si>
    <t>D0017483</t>
  </si>
  <si>
    <t>D0017484</t>
  </si>
  <si>
    <t>D0017485</t>
  </si>
  <si>
    <t>D0017486</t>
  </si>
  <si>
    <t>D0017487</t>
  </si>
  <si>
    <t>D0017488</t>
  </si>
  <si>
    <t>D0017489</t>
  </si>
  <si>
    <t>D0017490</t>
  </si>
  <si>
    <t>D0017491</t>
  </si>
  <si>
    <t>D0017492</t>
  </si>
  <si>
    <t>D0017493</t>
  </si>
  <si>
    <t>D0017494</t>
  </si>
  <si>
    <t>D0017495</t>
  </si>
  <si>
    <t>D0017496</t>
  </si>
  <si>
    <t>D0017497</t>
  </si>
  <si>
    <t xml:space="preserve">內外科護理學. 下冊 / </t>
  </si>
  <si>
    <t>D0017498</t>
  </si>
  <si>
    <t>D0017499</t>
  </si>
  <si>
    <t>D0017500</t>
  </si>
  <si>
    <t>D0017501</t>
  </si>
  <si>
    <t>D0017502</t>
  </si>
  <si>
    <t>D0017503</t>
  </si>
  <si>
    <t>D0017504</t>
  </si>
  <si>
    <t>D0017505</t>
  </si>
  <si>
    <t>D0017506</t>
  </si>
  <si>
    <t>D0017507</t>
  </si>
  <si>
    <t>D0017508</t>
  </si>
  <si>
    <t>D0017509</t>
  </si>
  <si>
    <t>D0017510</t>
  </si>
  <si>
    <t>D0017511</t>
  </si>
  <si>
    <t>D0017512</t>
  </si>
  <si>
    <t>D0017513</t>
  </si>
  <si>
    <t>D0017514</t>
  </si>
  <si>
    <t>D0017515</t>
  </si>
  <si>
    <t>D0017516</t>
  </si>
  <si>
    <t>D0017517</t>
  </si>
  <si>
    <t>D0017518</t>
  </si>
  <si>
    <t>D0017519</t>
  </si>
  <si>
    <t>D0017520</t>
  </si>
  <si>
    <t>D0017521</t>
  </si>
  <si>
    <t>D0017522</t>
  </si>
  <si>
    <t>D0017523</t>
  </si>
  <si>
    <t>D0017524</t>
  </si>
  <si>
    <t>D0017525</t>
  </si>
  <si>
    <t>D0017526</t>
  </si>
  <si>
    <t>D0017527</t>
  </si>
  <si>
    <t>D0017528</t>
  </si>
  <si>
    <t xml:space="preserve">護理進階制度寫作 = Report writing for nurses' clinical ladder system : N3個案報告精闢指引 : a guide to N3 case reports / </t>
  </si>
  <si>
    <t>黃璉華作</t>
  </si>
  <si>
    <t>D0017529</t>
  </si>
  <si>
    <t>護理進階制度寫作 = Report writing for nurses' clinical ladder system : N3個案報告精闢指引 : a guide to N4 case reports /</t>
  </si>
  <si>
    <t>D0017530</t>
  </si>
  <si>
    <t>居家護理作業指引.</t>
  </si>
  <si>
    <t>朱凡欣</t>
  </si>
  <si>
    <t>D0017531</t>
  </si>
  <si>
    <t>D0017532</t>
  </si>
  <si>
    <t>D0017533</t>
  </si>
  <si>
    <t>居家護理實務 /</t>
  </si>
  <si>
    <t>郭雅雯著</t>
  </si>
  <si>
    <t>D0017534</t>
  </si>
  <si>
    <t>D0017535</t>
  </si>
  <si>
    <t>419.61619 8555 2023</t>
  </si>
  <si>
    <t>419.61619 8555 2023 c.2</t>
  </si>
  <si>
    <t>419.61619 8555 2023 c.3</t>
  </si>
  <si>
    <t>419.61619 8555 2023 c.4</t>
  </si>
  <si>
    <t>419.61619 8555 2023 c.5</t>
  </si>
  <si>
    <t>419.61619 8555 2023 c.6</t>
  </si>
  <si>
    <t>419.61619 8555 2023 c.7</t>
  </si>
  <si>
    <t>419.61619 8555 2023 c.8</t>
  </si>
  <si>
    <t>419.61619 8555 2023 c.9</t>
  </si>
  <si>
    <t>419.61619 8555 2023 c.10</t>
  </si>
  <si>
    <t>419.61619 8555 2023 c.11</t>
  </si>
  <si>
    <t>419.61619 8555 2023 c.12</t>
  </si>
  <si>
    <t>419.61619 8555 2023 c.13</t>
  </si>
  <si>
    <t>419.61619 8555 2023 c.14</t>
  </si>
  <si>
    <t>419.61619 8555 2023 c.15</t>
  </si>
  <si>
    <t>419.61619 8555 2023 c.16</t>
  </si>
  <si>
    <t>419.61619 8555 2023 c.17</t>
  </si>
  <si>
    <t>419.61619 8555 2023 c.18</t>
  </si>
  <si>
    <t>419.61619 8555 2023 c.19</t>
  </si>
  <si>
    <t>419.61619 8555 2023 c.20</t>
  </si>
  <si>
    <t>419.61619 8555 2023 c.21</t>
  </si>
  <si>
    <t>419.61619 8555 2023 c.22</t>
  </si>
  <si>
    <t>419.61619 8555 2023 c.23</t>
  </si>
  <si>
    <t>419.61619 8555 2023 c.24</t>
  </si>
  <si>
    <t>419.61619 8555 2023 c.25</t>
  </si>
  <si>
    <t>419.63 8756 2021</t>
  </si>
  <si>
    <t>419.63 8756 2021 c.2</t>
  </si>
  <si>
    <t>419.63 8756 2021 c.3</t>
  </si>
  <si>
    <t>419.63 8756 2021 c.4</t>
  </si>
  <si>
    <t>419.63 8756 2021 c.5</t>
  </si>
  <si>
    <t>419.63 8756 2021 c.6</t>
  </si>
  <si>
    <t>419.63 8756 2021 c.7</t>
  </si>
  <si>
    <t>419.63 8756 2021 c.8</t>
  </si>
  <si>
    <t>419.63 8756 2021 c.9</t>
  </si>
  <si>
    <t>419.63 8756 2021 c.10</t>
  </si>
  <si>
    <t>419.63 8756 2021 c.11</t>
  </si>
  <si>
    <t>419.63 8756 2021 c.12</t>
  </si>
  <si>
    <t>419.63 8756 2021 c.13</t>
  </si>
  <si>
    <t>419.63 8756 2021 c.14</t>
  </si>
  <si>
    <t>419.63 8756 2021 c.15</t>
  </si>
  <si>
    <t>419.63 8756 2021 c.16</t>
  </si>
  <si>
    <t>419.63 8756 2021 c.17</t>
  </si>
  <si>
    <t>419.63 8756 2021 c.18</t>
  </si>
  <si>
    <t>419.63 8756 2021 c.19</t>
  </si>
  <si>
    <t>419.63 8756 2021 c.20</t>
  </si>
  <si>
    <t>419.63 8756 2021 c.21</t>
  </si>
  <si>
    <t>419.63 8756 2021 c.22</t>
  </si>
  <si>
    <t>419.63 8756 2021 c.23</t>
  </si>
  <si>
    <t>419.63 8756 2021 c.24</t>
  </si>
  <si>
    <t>419.63 8756 2021 c.25</t>
  </si>
  <si>
    <t>419.63 8756 2021 c.26</t>
  </si>
  <si>
    <t>419.63 8756 2021 c.27</t>
  </si>
  <si>
    <t>419.63 8756 2021 c.28</t>
  </si>
  <si>
    <t>419.63 8756 2021 c.29</t>
  </si>
  <si>
    <t>419.63 8756 2021 c.30</t>
  </si>
  <si>
    <t>419.63 8756 2021 c.31</t>
  </si>
  <si>
    <t>419.63 8756 2021 c.32</t>
  </si>
  <si>
    <t>419.63 8756 2021 c.33</t>
  </si>
  <si>
    <t>415.12026 8733 2023 c.36</t>
  </si>
  <si>
    <t>415.12026 8733 2023 c.2</t>
  </si>
  <si>
    <t>415.12026 8733 2023 c.3</t>
  </si>
  <si>
    <t>415.12026 8733 2023 c.4</t>
  </si>
  <si>
    <t>415.12026 8733 2023 c.5</t>
  </si>
  <si>
    <t>415.12026 8733 2023 c.6</t>
  </si>
  <si>
    <t>415.12026 8733 2023 c.7</t>
  </si>
  <si>
    <t>415.12026 8733 2023 c.8</t>
  </si>
  <si>
    <t>415.12026 8733 2023 c.9</t>
  </si>
  <si>
    <t>415.12026 8733 2023 c.10</t>
  </si>
  <si>
    <t>415.12026 8733 2023 c.11</t>
  </si>
  <si>
    <t>415.12026 8733 2023 c.12</t>
  </si>
  <si>
    <t>415.12026 8733 2023 c.13</t>
  </si>
  <si>
    <t>415.12026 8733 2023 c.14</t>
  </si>
  <si>
    <t>415.12026 8733 2023 c.15</t>
  </si>
  <si>
    <t>415.12026 8733 2023 c.16</t>
  </si>
  <si>
    <t>415.12026 8733 2023 c.17</t>
  </si>
  <si>
    <t>415.12026 8733 2023 c.18</t>
  </si>
  <si>
    <t>415.12026 8733 2023 c.19</t>
  </si>
  <si>
    <t>415.12026 8733 2023 c.20</t>
  </si>
  <si>
    <t>415.12026 8733 2023 c.21</t>
  </si>
  <si>
    <t>415.12026 8733 2023 c.22</t>
  </si>
  <si>
    <t>415.12026 8733 2023 c.23</t>
  </si>
  <si>
    <t>415.12026 8733 2023 c.24</t>
  </si>
  <si>
    <t>415.12026 8733 2023 c.25</t>
  </si>
  <si>
    <t>415.12026 8733 2023 c.26</t>
  </si>
  <si>
    <t>415.12026 8733 2023 c.27</t>
  </si>
  <si>
    <t>415.12026 8733 2023 c.28</t>
  </si>
  <si>
    <t>415.12026 8733 2023 c.29</t>
  </si>
  <si>
    <t>415.12026 8733 2023 c.30</t>
  </si>
  <si>
    <t>415.12026 8733 2023 c.31</t>
  </si>
  <si>
    <t>415.12026 8733 2023 c.32</t>
  </si>
  <si>
    <t>415.12026 8733 2023 c.33</t>
  </si>
  <si>
    <t>415.12026 8733 2023 c.34</t>
  </si>
  <si>
    <t>415.12026 8733 2023 c.35</t>
  </si>
  <si>
    <t>419.82 8795 2021</t>
  </si>
  <si>
    <t>419.82 8795 2021 c.2</t>
  </si>
  <si>
    <t>419.82 8795 2021 c.3</t>
  </si>
  <si>
    <t>419.82 8795 2021 c.4</t>
  </si>
  <si>
    <t>419.82 8795 2021 c.5</t>
  </si>
  <si>
    <t>419.82 8795 2021 c.6</t>
  </si>
  <si>
    <t>419.82 8795 2021 c.7</t>
  </si>
  <si>
    <t>419.82 8795 2021 c.8</t>
  </si>
  <si>
    <t>419.82 8795 2021 c.9</t>
  </si>
  <si>
    <t>419.82 8795 2021 c.10</t>
  </si>
  <si>
    <t>419.82 8795 2021 c.11</t>
  </si>
  <si>
    <t>419.82 8795 2021 c.12</t>
  </si>
  <si>
    <t>419.82 8795 2021 c.13</t>
  </si>
  <si>
    <t>419.82 8795 2021 c.14</t>
  </si>
  <si>
    <t>419.82 8795 2021 c.15</t>
  </si>
  <si>
    <t>419.82 8795 2021 c.16</t>
  </si>
  <si>
    <t>419.82 8795 2021 c.17</t>
  </si>
  <si>
    <t>419.82 8795 2021 c.18</t>
  </si>
  <si>
    <t>419.82 8795 2021 c.19</t>
  </si>
  <si>
    <t>419.82 8795 2021 c.20</t>
  </si>
  <si>
    <t>419.82 8795 2021 c.21</t>
  </si>
  <si>
    <t>419.82 8795 2021 c.22</t>
  </si>
  <si>
    <t>419.82 8795 2021 c.23</t>
  </si>
  <si>
    <t>419.82 8795 2021 c.24</t>
  </si>
  <si>
    <t>419.82 8795 2021 c.25</t>
  </si>
  <si>
    <t>419.82 8795 2021 c.26</t>
  </si>
  <si>
    <t>419.82 8795 2021 c.27</t>
  </si>
  <si>
    <t>419.82 8795 2021 c.28</t>
  </si>
  <si>
    <t>419.82 8795 2021 c.29</t>
  </si>
  <si>
    <t>419.82 8795 2021 c.30</t>
  </si>
  <si>
    <t>419.82 8795 2021 c.31</t>
  </si>
  <si>
    <t>419.82 8795 2021 c.32</t>
  </si>
  <si>
    <t>419.6 8625 2020 c.2</t>
  </si>
  <si>
    <t>419.6 8625 2020 c.3</t>
  </si>
  <si>
    <t>419.6 8625 2020 c.4</t>
  </si>
  <si>
    <t>419.6 8625 2020 c.5</t>
  </si>
  <si>
    <t>419.6 8625 2020 c.6</t>
  </si>
  <si>
    <t>419.6 8625 2020 c.7</t>
  </si>
  <si>
    <t>419.6 8625 2020 c.8</t>
  </si>
  <si>
    <t>419.6 8625 2020 c.9</t>
  </si>
  <si>
    <t>419.6 8625 2020 c.10</t>
  </si>
  <si>
    <t>419.6 8625 2020 c.11</t>
  </si>
  <si>
    <t>419.6 8625 2020 c.12</t>
  </si>
  <si>
    <t>419.6 8625 2020 c.13</t>
  </si>
  <si>
    <t>419.6 8625 2020 c.14</t>
  </si>
  <si>
    <t>419.6 8625 2020 c.15</t>
  </si>
  <si>
    <t>419.6 8625 2020 c.16</t>
  </si>
  <si>
    <t>419.6 8625 2020 c.17</t>
  </si>
  <si>
    <t>419.6 8625 2020 c.18</t>
  </si>
  <si>
    <t>419.6 8625 2020 c.19</t>
  </si>
  <si>
    <t>419.6 8625 2020 c.20</t>
  </si>
  <si>
    <t>419.6 8625 2020 c.21</t>
  </si>
  <si>
    <t>419.6 8625 2020 c.22</t>
  </si>
  <si>
    <t>419.6 8625 2020 c.23</t>
  </si>
  <si>
    <t>419.6 8625 2020 c.24</t>
  </si>
  <si>
    <t>419.6 8625 2020 c.25</t>
  </si>
  <si>
    <t>419.6 8625 2020 c.26</t>
  </si>
  <si>
    <t>419.6 8625 2020 c.27</t>
  </si>
  <si>
    <t>419.6 8625 2020 c.28</t>
  </si>
  <si>
    <t>419.6 8625 2020 c.29</t>
  </si>
  <si>
    <t>419.6 8625 2020 c.30</t>
  </si>
  <si>
    <t>419.6 8625 2020 c.31</t>
  </si>
  <si>
    <t>419.7 8775 2023</t>
  </si>
  <si>
    <t>419.7 8775 2023 c.2</t>
  </si>
  <si>
    <t>419.7 8775 2023 c.3</t>
  </si>
  <si>
    <t>419.7 8775 2023 c.4</t>
  </si>
  <si>
    <t>419.7 8775 2023 c.5</t>
  </si>
  <si>
    <t>419.7 8775 2023 c.6</t>
  </si>
  <si>
    <t>419.7 8775 2023 c.7</t>
  </si>
  <si>
    <t>419.7 8775 2023 c.8</t>
  </si>
  <si>
    <t>419.7 8775 2023 c.9</t>
  </si>
  <si>
    <t>419.7 8775 2023 c.10</t>
  </si>
  <si>
    <t>419.7 8775 2023 c.11</t>
  </si>
  <si>
    <t>419.7 8775 2023 c.12</t>
  </si>
  <si>
    <t>419.7 8775 2023 c.13</t>
  </si>
  <si>
    <t>419.7 8775 2023 c.14</t>
  </si>
  <si>
    <t>419.7 8775 2023 c.15</t>
  </si>
  <si>
    <t>419.7 8775 2023 c.16</t>
  </si>
  <si>
    <t>419.7 8775 2023 c.17</t>
  </si>
  <si>
    <t>419.7 8775 2023 c.18</t>
  </si>
  <si>
    <t>419.7 8775 2023 c.19</t>
  </si>
  <si>
    <t>419.7 8775 2023 c.20</t>
  </si>
  <si>
    <t>419.7 8775 2023 c.21</t>
  </si>
  <si>
    <t>419.7 8775 2023 c.22</t>
  </si>
  <si>
    <t>419.7 8775 2023 c.23</t>
  </si>
  <si>
    <t>419.7 8775 2023 c.24</t>
  </si>
  <si>
    <t>419.7 8775 2023 c.25</t>
  </si>
  <si>
    <t>419.7 8775 2023 c.26</t>
  </si>
  <si>
    <t>419.7 8775 2023 c.27</t>
  </si>
  <si>
    <t>419.7 8775 2023 c.28</t>
  </si>
  <si>
    <t>419.7 8775 2023 c.29</t>
  </si>
  <si>
    <t>419.7 8775 2023 c.30</t>
  </si>
  <si>
    <t>419.7 8775 2023 c.31</t>
  </si>
  <si>
    <t>419.7 8775 2023 c.32</t>
  </si>
  <si>
    <t>419.7 8775 2023 c.33</t>
  </si>
  <si>
    <t>419.6 8548 2023</t>
  </si>
  <si>
    <t>419.6 8548 2023 c.2</t>
  </si>
  <si>
    <t>419.6 8548 2023 c.3</t>
  </si>
  <si>
    <t>419.6 8548 2023 c.4</t>
  </si>
  <si>
    <t>419.6 8548 2023 c.5</t>
  </si>
  <si>
    <t>419.6 8548 2023 c.6</t>
  </si>
  <si>
    <t>419.6 8548 2023 c.7</t>
  </si>
  <si>
    <t>419.6 8548 2023 c.8</t>
  </si>
  <si>
    <t>419.6 8548 2023 c.9</t>
  </si>
  <si>
    <t>419.6 8548 2023 c.10</t>
  </si>
  <si>
    <t>419.6 8548 2023 c.11</t>
  </si>
  <si>
    <t>419.6 8548 2023 c.12</t>
  </si>
  <si>
    <t>419.6 8548 2023 c.13</t>
  </si>
  <si>
    <t>419.6 8548 2023 c.14</t>
  </si>
  <si>
    <t>419.6 8548 2023 c.15</t>
  </si>
  <si>
    <t>419.6 8548 2023 c.16</t>
  </si>
  <si>
    <t>419.6 8548 2023 c.17</t>
  </si>
  <si>
    <t>419.6 8548 2023 c.18</t>
  </si>
  <si>
    <t>419.6 8548 2023 c.19</t>
  </si>
  <si>
    <t>419.6 8548 2023 c.20</t>
  </si>
  <si>
    <t>419.6 8548 2023 c.21</t>
  </si>
  <si>
    <t>419.6 8548 2023 c.22</t>
  </si>
  <si>
    <t>419.6 8548 2023 c.23</t>
  </si>
  <si>
    <t>419.6 8548 2023 c.24</t>
  </si>
  <si>
    <t>419.6 8548 2023 c.25</t>
  </si>
  <si>
    <t>419.6 8548 2023 c.26</t>
  </si>
  <si>
    <t>419.6 8548 2023 c.27</t>
  </si>
  <si>
    <t>419.6 8548 2023 c.28</t>
  </si>
  <si>
    <t>419.6 8548 2023 c.29</t>
  </si>
  <si>
    <t>419.6 8548 2023 c.30</t>
  </si>
  <si>
    <t>419.6 8548 2023 c.31</t>
  </si>
  <si>
    <t>419.6 8548 2023 c.32</t>
  </si>
  <si>
    <t>419.6 8548 2023 c.33</t>
  </si>
  <si>
    <t>419.6 8548 2023 c.34</t>
  </si>
  <si>
    <t>419.6 8548 2023 c.35</t>
  </si>
  <si>
    <t>419.6 8548 2023 c.36</t>
  </si>
  <si>
    <t>419.6 8548 2023 c.37</t>
  </si>
  <si>
    <t>418.026 8773 2023</t>
  </si>
  <si>
    <t>418.026 8773 2023 c.2</t>
  </si>
  <si>
    <t>418.026 8773 2023 c.3</t>
  </si>
  <si>
    <t>418.026 8773 2023 c.4</t>
  </si>
  <si>
    <t>418.026 8773 2023 c.5</t>
  </si>
  <si>
    <t>418.026 8773 2023 c.6</t>
  </si>
  <si>
    <t>418.026 8773 2023 c.7</t>
  </si>
  <si>
    <t>418.026 8773 2023 c.8</t>
  </si>
  <si>
    <t>418.026 8773 2023 c.9</t>
  </si>
  <si>
    <t>418.026 8773 2023 c.10</t>
  </si>
  <si>
    <t>418.026 8773 2023 c.11</t>
  </si>
  <si>
    <t>418.026 8773 2023 c.12</t>
  </si>
  <si>
    <t>418.026 8773 2023 c.13</t>
  </si>
  <si>
    <t>418.026 8773 2023 c.14</t>
  </si>
  <si>
    <t>418.026 8773 2023 c.15</t>
  </si>
  <si>
    <t>418.026 8773 2023 c.16</t>
  </si>
  <si>
    <t>418.026 8773 2023 c.17</t>
  </si>
  <si>
    <t>418.026 8773 2023 c.18</t>
  </si>
  <si>
    <t>418.026 8773 2023 c.19</t>
  </si>
  <si>
    <t>418.026 8773 2023 c.20</t>
  </si>
  <si>
    <t>418.026 8773 2023 c.21</t>
  </si>
  <si>
    <t>418.026 8773 2023 c.22</t>
  </si>
  <si>
    <t>418.026 8773 2023 c.23</t>
  </si>
  <si>
    <t>418.026 8773 2023 c.24</t>
  </si>
  <si>
    <t>418.026 8773 2023 c.25</t>
  </si>
  <si>
    <t>418.026 8773 2023 c.26</t>
  </si>
  <si>
    <t>418.026 8773 2023 c.27</t>
  </si>
  <si>
    <t>418.026 8773 2023 c.28</t>
  </si>
  <si>
    <t>418.026 8773 2023 c.29</t>
  </si>
  <si>
    <t>418.026 8773 2023 c.30</t>
  </si>
  <si>
    <t>418.026 8773 2023 c.31</t>
  </si>
  <si>
    <t>418.026 8773 2023 c.32</t>
  </si>
  <si>
    <t>418.026 8773 2023 c.33</t>
  </si>
  <si>
    <t>418.026 8773 2023 c.34</t>
  </si>
  <si>
    <t>419.82 8463 2023 V.1</t>
  </si>
  <si>
    <t>419.82 8463 2023 V.1 c.2</t>
  </si>
  <si>
    <t>419.82 8463 2023 V.1 c.3</t>
  </si>
  <si>
    <t>419.82 8463 2023 V.1 c.4</t>
  </si>
  <si>
    <t>419.82 8463 2023 V.1 c.5</t>
  </si>
  <si>
    <t>419.82 8463 2023 V.1 c.6</t>
  </si>
  <si>
    <t>419.82 8463 2023 V.1 c.7</t>
  </si>
  <si>
    <t>419.82 8463 2023 V.1 c.8</t>
  </si>
  <si>
    <t>419.82 8463 2023 V.1 c.9</t>
  </si>
  <si>
    <t>419.82 8463 2023 V.1 c.10</t>
  </si>
  <si>
    <t>419.82 8463 2023 V.1 c.11</t>
  </si>
  <si>
    <t>419.82 8463 2023 V.1 c.12</t>
  </si>
  <si>
    <t>419.82 8463 2023 V.1 c.13</t>
  </si>
  <si>
    <t>419.82 8463 2023 V.1 c.14</t>
  </si>
  <si>
    <t>419.82 8463 2023 V.1 c.15</t>
  </si>
  <si>
    <t>419.82 8463 2023 V.1 c.16</t>
  </si>
  <si>
    <t>419.82 8463 2023 V.1 c.17</t>
  </si>
  <si>
    <t>419.82 8463 2023 V.1 c.18</t>
  </si>
  <si>
    <t>419.82 8463 2023 V.1 c.19</t>
  </si>
  <si>
    <t>419.82 8463 2023 V.1 c.20</t>
  </si>
  <si>
    <t>419.82 8463 2023 V.1 c.21</t>
  </si>
  <si>
    <t>419.82 8463 2023 V.1 c.22</t>
  </si>
  <si>
    <t>419.82 8463 2023 V.1 c.23</t>
  </si>
  <si>
    <t>419.82 8463 2023 V.1 c.24</t>
  </si>
  <si>
    <t>419.82 8463 2023 V.1 c.25</t>
  </si>
  <si>
    <t>419.82 8463 2023 V.1 c.26</t>
  </si>
  <si>
    <t>419.82 8463 2023 V.1 c.27</t>
  </si>
  <si>
    <t>419.82 8463 2023 V.1 c.28</t>
  </si>
  <si>
    <t>419.82 8463 2023 V.1 c.29</t>
  </si>
  <si>
    <t>419.82 8463 2023 V.1 c.30</t>
  </si>
  <si>
    <t>419.82 8463 2023 V.1 c.31</t>
  </si>
  <si>
    <t>419.82 8463 2023 V.2</t>
  </si>
  <si>
    <t>419.82 8463 2023 V.2 c.2</t>
  </si>
  <si>
    <t>419.82 8463 2023 V.2 c.3</t>
  </si>
  <si>
    <t>419.82 8463 2023 V.2 c.4</t>
  </si>
  <si>
    <t>419.82 8463 2023 V.2 c.5</t>
  </si>
  <si>
    <t>419.82 8463 2023 V.2 c.6</t>
  </si>
  <si>
    <t>419.82 8463 2023 V.2 c.7</t>
  </si>
  <si>
    <t>419.82 8463 2023 V.2 c.8</t>
  </si>
  <si>
    <t>419.82 8463 2023 V.2 c.9</t>
  </si>
  <si>
    <t>419.82 8463 2023 V.2 c.10</t>
  </si>
  <si>
    <t>419.82 8463 2023 V.2 c.11</t>
  </si>
  <si>
    <t>419.82 8463 2023 V.2 c.12</t>
  </si>
  <si>
    <t>419.82 8463 2023 V.2 c.13</t>
  </si>
  <si>
    <t>419.82 8463 2023 V.2 c.14</t>
  </si>
  <si>
    <t>419.82 8463 2023 V.2 c.15</t>
  </si>
  <si>
    <t>419.82 8463 2023 V.2 c.16</t>
  </si>
  <si>
    <t>419.82 8463 2023 V.2 c.17</t>
  </si>
  <si>
    <t>419.82 8463 2023 V.2 c.18</t>
  </si>
  <si>
    <t>419.82 8463 2023 V.2 c.19</t>
  </si>
  <si>
    <t>419.82 8463 2023 V.2 c.20</t>
  </si>
  <si>
    <t>419.82 8463 2023 V.2 c.21</t>
  </si>
  <si>
    <t>419.82 8463 2023 V.2 c.22</t>
  </si>
  <si>
    <t>419.82 8463 2023 V.2 c.23</t>
  </si>
  <si>
    <t>419.82 8463 2023 V.2 c.24</t>
  </si>
  <si>
    <t>419.82 8463 2023 V.2 c.25</t>
  </si>
  <si>
    <t>419.82 8463 2023 V.2 c.26</t>
  </si>
  <si>
    <t>419.82 8463 2023 V.2 c.27</t>
  </si>
  <si>
    <t>419.82 8463 2023 V.2 c.28</t>
  </si>
  <si>
    <t>419.82 8463 2023 V.2 c.29</t>
  </si>
  <si>
    <t>419.82 8463 2023 V.2 c.30</t>
  </si>
  <si>
    <t>419.82 8463 2023 V.2 c.31</t>
  </si>
  <si>
    <t>419.612 8376 2018</t>
  </si>
  <si>
    <t>419.612 8376 2018 c.2</t>
  </si>
  <si>
    <t>419.79026 8959 2023</t>
  </si>
  <si>
    <t>419.79026 8959 2023 c.2</t>
  </si>
  <si>
    <t>419.79026 8959 2023 c.3</t>
  </si>
  <si>
    <t>419.79 8447 2021</t>
  </si>
  <si>
    <t>419.79 8447 2021 c.2</t>
  </si>
  <si>
    <t>419.79 8447 2021 c.3</t>
  </si>
  <si>
    <r>
      <rPr>
        <sz val="12"/>
        <rFont val="新細明體"/>
        <family val="1"/>
        <charset val="136"/>
      </rPr>
      <t>護理部</t>
    </r>
    <phoneticPr fontId="1" type="noConversion"/>
  </si>
  <si>
    <t>居家長照</t>
  </si>
  <si>
    <t>嘉義診所~居家長照</t>
  </si>
  <si>
    <r>
      <t>10A</t>
    </r>
    <r>
      <rPr>
        <sz val="12"/>
        <rFont val="新細明體"/>
        <family val="1"/>
        <charset val="136"/>
      </rPr>
      <t>護理站</t>
    </r>
    <r>
      <rPr>
        <sz val="12"/>
        <rFont val="Times New Roman"/>
        <family val="1"/>
      </rPr>
      <t xml:space="preserve">                                        </t>
    </r>
    <phoneticPr fontId="1" type="noConversion"/>
  </si>
  <si>
    <r>
      <t>7B護理站</t>
    </r>
    <r>
      <rPr>
        <sz val="12"/>
        <color theme="1"/>
        <rFont val="新細明體"/>
        <family val="1"/>
        <charset val="136"/>
      </rPr>
      <t/>
    </r>
  </si>
  <si>
    <r>
      <t>10B護理站</t>
    </r>
    <r>
      <rPr>
        <sz val="12"/>
        <color theme="1"/>
        <rFont val="新細明體"/>
        <family val="1"/>
        <charset val="136"/>
      </rPr>
      <t/>
    </r>
  </si>
  <si>
    <r>
      <t>8B護理站</t>
    </r>
    <r>
      <rPr>
        <sz val="12"/>
        <color theme="1"/>
        <rFont val="新細明體"/>
        <family val="1"/>
        <charset val="136"/>
      </rPr>
      <t/>
    </r>
  </si>
  <si>
    <r>
      <t>8C</t>
    </r>
    <r>
      <rPr>
        <sz val="12"/>
        <color theme="1"/>
        <rFont val="新細明體"/>
        <family val="1"/>
        <charset val="136"/>
      </rPr>
      <t>住宿長照機構</t>
    </r>
    <phoneticPr fontId="1" type="noConversion"/>
  </si>
  <si>
    <r>
      <t>8C住宿長照機構</t>
    </r>
    <r>
      <rPr>
        <sz val="12"/>
        <color theme="1"/>
        <rFont val="新細明體"/>
        <family val="1"/>
        <charset val="136"/>
      </rPr>
      <t/>
    </r>
  </si>
  <si>
    <r>
      <t>6A</t>
    </r>
    <r>
      <rPr>
        <sz val="12"/>
        <rFont val="新細明體"/>
        <family val="1"/>
        <charset val="136"/>
      </rPr>
      <t>護理站</t>
    </r>
    <phoneticPr fontId="1" type="noConversion"/>
  </si>
  <si>
    <r>
      <t>9B護理站</t>
    </r>
    <r>
      <rPr>
        <sz val="12"/>
        <color theme="1"/>
        <rFont val="新細明體"/>
        <family val="1"/>
        <charset val="136"/>
      </rPr>
      <t/>
    </r>
  </si>
  <si>
    <r>
      <t>6B</t>
    </r>
    <r>
      <rPr>
        <sz val="12"/>
        <color theme="1"/>
        <rFont val="新細明體"/>
        <family val="1"/>
        <charset val="136"/>
      </rPr>
      <t>護理站</t>
    </r>
    <phoneticPr fontId="1" type="noConversion"/>
  </si>
  <si>
    <r>
      <t>6B護理站</t>
    </r>
    <r>
      <rPr>
        <sz val="12"/>
        <color theme="1"/>
        <rFont val="新細明體"/>
        <family val="1"/>
        <charset val="136"/>
      </rPr>
      <t/>
    </r>
  </si>
  <si>
    <r>
      <t>SI</t>
    </r>
    <r>
      <rPr>
        <sz val="12"/>
        <rFont val="新細明體"/>
        <family val="1"/>
        <charset val="136"/>
      </rPr>
      <t>護理站</t>
    </r>
    <phoneticPr fontId="1" type="noConversion"/>
  </si>
  <si>
    <r>
      <t>6A護理站</t>
    </r>
    <r>
      <rPr>
        <sz val="12"/>
        <rFont val="新細明體"/>
        <family val="1"/>
        <charset val="136"/>
      </rPr>
      <t/>
    </r>
  </si>
  <si>
    <r>
      <t>5A護理站</t>
    </r>
    <r>
      <rPr>
        <sz val="12"/>
        <color theme="1"/>
        <rFont val="新細明體"/>
        <family val="1"/>
        <charset val="136"/>
      </rPr>
      <t/>
    </r>
  </si>
  <si>
    <r>
      <t>5C</t>
    </r>
    <r>
      <rPr>
        <sz val="12"/>
        <rFont val="新細明體"/>
        <family val="1"/>
        <charset val="136"/>
      </rPr>
      <t>護理站</t>
    </r>
    <phoneticPr fontId="1" type="noConversion"/>
  </si>
  <si>
    <r>
      <t>5C護理站</t>
    </r>
    <r>
      <rPr>
        <sz val="12"/>
        <rFont val="新細明體"/>
        <family val="1"/>
        <charset val="136"/>
      </rPr>
      <t/>
    </r>
  </si>
  <si>
    <t>Vascular decision making : medical, endovascular, surgica</t>
  </si>
  <si>
    <t>Extracorporeal life support :the ELSO red book</t>
  </si>
  <si>
    <r>
      <t>105</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</si>
  <si>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rPr>
        <sz val="12"/>
        <rFont val="細明體"/>
        <family val="3"/>
        <charset val="136"/>
      </rPr>
      <t>周叔達</t>
    </r>
    <phoneticPr fontId="1" type="noConversion"/>
  </si>
  <si>
    <r>
      <rPr>
        <sz val="12"/>
        <rFont val="細明體"/>
        <family val="3"/>
        <charset val="136"/>
      </rPr>
      <t>精實醫療中心</t>
    </r>
    <phoneticPr fontId="1" type="noConversion"/>
  </si>
  <si>
    <r>
      <rPr>
        <sz val="12"/>
        <rFont val="細明體"/>
        <family val="3"/>
        <charset val="136"/>
      </rPr>
      <t>產後護理之家</t>
    </r>
    <phoneticPr fontId="1" type="noConversion"/>
  </si>
  <si>
    <r>
      <rPr>
        <sz val="12"/>
        <color rgb="FF000000"/>
        <rFont val="新細明體"/>
        <family val="1"/>
        <charset val="136"/>
      </rPr>
      <t>石富元等編輯</t>
    </r>
  </si>
  <si>
    <r>
      <rPr>
        <sz val="12"/>
        <color theme="1"/>
        <rFont val="新細明體"/>
        <family val="1"/>
        <charset val="136"/>
      </rPr>
      <t>實證泌乳全科學</t>
    </r>
    <phoneticPr fontId="1" type="noConversion"/>
  </si>
  <si>
    <r>
      <rPr>
        <sz val="12"/>
        <color theme="1"/>
        <rFont val="新細明體"/>
        <family val="1"/>
        <charset val="136"/>
      </rPr>
      <t>泌乳支持技巧操作手冊</t>
    </r>
    <phoneticPr fontId="14" type="noConversion"/>
  </si>
  <si>
    <r>
      <rPr>
        <sz val="12"/>
        <rFont val="細明體"/>
        <family val="3"/>
        <charset val="136"/>
      </rPr>
      <t>院長室</t>
    </r>
    <phoneticPr fontId="1" type="noConversion"/>
  </si>
  <si>
    <r>
      <rPr>
        <sz val="12"/>
        <rFont val="細明體"/>
        <family val="3"/>
        <charset val="136"/>
      </rPr>
      <t>法務中心</t>
    </r>
    <phoneticPr fontId="1" type="noConversion"/>
  </si>
  <si>
    <r>
      <t>107</t>
    </r>
    <r>
      <rPr>
        <sz val="10"/>
        <rFont val="新細明體"/>
        <family val="1"/>
        <charset val="136"/>
      </rPr>
      <t>年第</t>
    </r>
    <r>
      <rPr>
        <sz val="10"/>
        <rFont val="Times New Roman"/>
        <family val="1"/>
      </rPr>
      <t>1次圖委會購買</t>
    </r>
    <r>
      <rPr>
        <sz val="10"/>
        <rFont val="新細明體"/>
        <family val="1"/>
        <charset val="136"/>
      </rPr>
      <t/>
    </r>
  </si>
  <si>
    <r>
      <t>103</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</si>
  <si>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103</t>
    </r>
    <r>
      <rPr>
        <sz val="10"/>
        <rFont val="新細明體"/>
        <family val="1"/>
        <charset val="136"/>
      </rPr>
      <t>年第</t>
    </r>
    <r>
      <rPr>
        <sz val="10"/>
        <rFont val="Times New Roman"/>
        <family val="1"/>
      </rPr>
      <t>2</t>
    </r>
    <r>
      <rPr>
        <sz val="10"/>
        <rFont val="新細明體"/>
        <family val="1"/>
        <charset val="136"/>
      </rPr>
      <t>次圖委會購買</t>
    </r>
  </si>
  <si>
    <r>
      <t>104</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</si>
  <si>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103</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</si>
  <si>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105</t>
    </r>
    <r>
      <rPr>
        <sz val="10"/>
        <rFont val="新細明體"/>
        <family val="1"/>
        <charset val="136"/>
      </rPr>
      <t>年第</t>
    </r>
    <r>
      <rPr>
        <sz val="10"/>
        <rFont val="Times New Roman"/>
        <family val="1"/>
      </rPr>
      <t>1</t>
    </r>
    <r>
      <rPr>
        <sz val="10"/>
        <rFont val="新細明體"/>
        <family val="1"/>
        <charset val="136"/>
      </rPr>
      <t>次圖委會購買</t>
    </r>
  </si>
  <si>
    <r>
      <t>102</t>
    </r>
    <r>
      <rPr>
        <sz val="10"/>
        <rFont val="新細明體"/>
        <family val="1"/>
        <charset val="136"/>
      </rPr>
      <t>年第</t>
    </r>
    <r>
      <rPr>
        <sz val="10"/>
        <rFont val="Times New Roman"/>
        <family val="1"/>
      </rPr>
      <t>1</t>
    </r>
    <r>
      <rPr>
        <sz val="10"/>
        <rFont val="新細明體"/>
        <family val="1"/>
        <charset val="136"/>
      </rPr>
      <t>次圖委會購買</t>
    </r>
  </si>
  <si>
    <r>
      <t>102</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</si>
  <si>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101</t>
    </r>
    <r>
      <rPr>
        <sz val="10"/>
        <rFont val="新細明體"/>
        <family val="1"/>
        <charset val="136"/>
      </rPr>
      <t>年第</t>
    </r>
    <r>
      <rPr>
        <sz val="10"/>
        <rFont val="Times New Roman"/>
        <family val="1"/>
      </rPr>
      <t>2</t>
    </r>
    <r>
      <rPr>
        <sz val="10"/>
        <rFont val="新細明體"/>
        <family val="1"/>
        <charset val="136"/>
      </rPr>
      <t>次圖委會購買</t>
    </r>
  </si>
  <si>
    <r>
      <t>101</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</si>
  <si>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102</t>
    </r>
    <r>
      <rPr>
        <sz val="10"/>
        <rFont val="新細明體"/>
        <family val="1"/>
        <charset val="136"/>
      </rPr>
      <t>年第</t>
    </r>
    <r>
      <rPr>
        <sz val="10"/>
        <rFont val="Times New Roman"/>
        <family val="1"/>
      </rPr>
      <t>2</t>
    </r>
    <r>
      <rPr>
        <sz val="10"/>
        <rFont val="新細明體"/>
        <family val="1"/>
        <charset val="136"/>
      </rPr>
      <t>次圖委會購買</t>
    </r>
  </si>
  <si>
    <r>
      <t>103</t>
    </r>
    <r>
      <rPr>
        <sz val="10"/>
        <rFont val="新細明體"/>
        <family val="1"/>
        <charset val="136"/>
      </rPr>
      <t>年第</t>
    </r>
    <r>
      <rPr>
        <sz val="10"/>
        <rFont val="Times New Roman"/>
        <family val="1"/>
      </rPr>
      <t>1</t>
    </r>
    <r>
      <rPr>
        <sz val="10"/>
        <rFont val="新細明體"/>
        <family val="1"/>
        <charset val="136"/>
      </rPr>
      <t>次圖委會購買</t>
    </r>
  </si>
  <si>
    <r>
      <t>103</t>
    </r>
    <r>
      <rPr>
        <sz val="10"/>
        <rFont val="新細明體"/>
        <family val="1"/>
        <charset val="136"/>
      </rPr>
      <t>年第</t>
    </r>
    <r>
      <rPr>
        <sz val="10"/>
        <rFont val="Times New Roman"/>
        <family val="1"/>
      </rPr>
      <t>2次圖委會購買</t>
    </r>
    <r>
      <rPr>
        <sz val="10"/>
        <rFont val="新細明體"/>
        <family val="1"/>
        <charset val="136"/>
      </rPr>
      <t/>
    </r>
  </si>
  <si>
    <r>
      <t>101</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</si>
  <si>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101</t>
    </r>
    <r>
      <rPr>
        <sz val="10"/>
        <rFont val="新細明體"/>
        <family val="1"/>
        <charset val="136"/>
      </rPr>
      <t>年第</t>
    </r>
    <r>
      <rPr>
        <sz val="10"/>
        <rFont val="Times New Roman"/>
        <family val="1"/>
      </rPr>
      <t>1次圖委會購買</t>
    </r>
    <r>
      <rPr>
        <sz val="10"/>
        <rFont val="新細明體"/>
        <family val="1"/>
        <charset val="136"/>
      </rPr>
      <t/>
    </r>
  </si>
  <si>
    <r>
      <t>106</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</si>
  <si>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104</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</si>
  <si>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106</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</si>
  <si>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101</t>
    </r>
    <r>
      <rPr>
        <sz val="10"/>
        <rFont val="新細明體"/>
        <family val="1"/>
        <charset val="136"/>
      </rPr>
      <t>年第</t>
    </r>
    <r>
      <rPr>
        <sz val="10"/>
        <rFont val="Times New Roman"/>
        <family val="1"/>
      </rPr>
      <t>1</t>
    </r>
    <r>
      <rPr>
        <sz val="10"/>
        <rFont val="新細明體"/>
        <family val="1"/>
        <charset val="136"/>
      </rPr>
      <t>次圖委會購買</t>
    </r>
  </si>
  <si>
    <r>
      <t>105</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</si>
  <si>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105</t>
    </r>
    <r>
      <rPr>
        <sz val="10"/>
        <rFont val="新細明體"/>
        <family val="1"/>
        <charset val="136"/>
      </rPr>
      <t>年第</t>
    </r>
    <r>
      <rPr>
        <sz val="10"/>
        <rFont val="Times New Roman"/>
        <family val="1"/>
      </rPr>
      <t>2</t>
    </r>
    <r>
      <rPr>
        <sz val="10"/>
        <rFont val="細明體"/>
        <family val="3"/>
        <charset val="136"/>
      </rPr>
      <t>次圖委會購買</t>
    </r>
    <r>
      <rPr>
        <sz val="10"/>
        <rFont val="新細明體"/>
        <family val="1"/>
        <charset val="136"/>
      </rPr>
      <t/>
    </r>
    <phoneticPr fontId="1" type="noConversion"/>
  </si>
  <si>
    <r>
      <t>107</t>
    </r>
    <r>
      <rPr>
        <sz val="10"/>
        <rFont val="新細明體"/>
        <family val="1"/>
        <charset val="136"/>
      </rPr>
      <t>年第</t>
    </r>
    <r>
      <rPr>
        <sz val="10"/>
        <rFont val="Times New Roman"/>
        <family val="1"/>
      </rPr>
      <t>2次圖委會購買</t>
    </r>
    <r>
      <rPr>
        <sz val="10"/>
        <rFont val="新細明體"/>
        <family val="1"/>
        <charset val="136"/>
      </rPr>
      <t/>
    </r>
  </si>
  <si>
    <r>
      <t>106</t>
    </r>
    <r>
      <rPr>
        <sz val="10"/>
        <rFont val="新細明體"/>
        <family val="1"/>
        <charset val="136"/>
      </rPr>
      <t>年第</t>
    </r>
    <r>
      <rPr>
        <sz val="10"/>
        <rFont val="Times New Roman"/>
        <family val="1"/>
      </rPr>
      <t>1次圖委會購買</t>
    </r>
    <r>
      <rPr>
        <sz val="10"/>
        <rFont val="新細明體"/>
        <family val="1"/>
        <charset val="136"/>
      </rPr>
      <t/>
    </r>
  </si>
  <si>
    <r>
      <t>101</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</si>
  <si>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t>103</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</si>
  <si>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t>103</t>
    </r>
    <r>
      <rPr>
        <sz val="10"/>
        <rFont val="新細明體"/>
        <family val="1"/>
        <charset val="136"/>
      </rPr>
      <t>年第</t>
    </r>
    <r>
      <rPr>
        <sz val="10"/>
        <rFont val="Times New Roman"/>
        <family val="1"/>
      </rPr>
      <t>2</t>
    </r>
    <r>
      <rPr>
        <sz val="10"/>
        <rFont val="新細明體"/>
        <family val="1"/>
        <charset val="136"/>
      </rPr>
      <t>次圖委會購買</t>
    </r>
    <r>
      <rPr>
        <sz val="10"/>
        <rFont val="細明體"/>
        <family val="3"/>
        <charset val="136"/>
      </rPr>
      <t/>
    </r>
  </si>
  <si>
    <r>
      <t>102</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</si>
  <si>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rPr>
        <sz val="12"/>
        <rFont val="細明體"/>
        <family val="3"/>
        <charset val="136"/>
      </rPr>
      <t>臨床病理科</t>
    </r>
    <r>
      <rPr>
        <sz val="12"/>
        <rFont val="Times New Roman"/>
        <family val="1"/>
      </rPr>
      <t>-</t>
    </r>
    <r>
      <rPr>
        <sz val="12"/>
        <rFont val="細明體"/>
        <family val="3"/>
        <charset val="136"/>
      </rPr>
      <t>細菌股</t>
    </r>
  </si>
  <si>
    <r>
      <rPr>
        <sz val="12"/>
        <rFont val="新細明體"/>
        <family val="1"/>
        <charset val="136"/>
      </rPr>
      <t>以家庭為中心的聽覺障礙早期療育</t>
    </r>
    <r>
      <rPr>
        <sz val="12"/>
        <rFont val="Times New Roman"/>
        <family val="1"/>
      </rPr>
      <t xml:space="preserve"> :  </t>
    </r>
    <r>
      <rPr>
        <sz val="12"/>
        <rFont val="新細明體"/>
        <family val="1"/>
        <charset val="136"/>
      </rPr>
      <t>聽覺口語法理論與實務</t>
    </r>
    <r>
      <rPr>
        <sz val="12"/>
        <rFont val="Times New Roman"/>
        <family val="1"/>
      </rPr>
      <t xml:space="preserve"> </t>
    </r>
  </si>
  <si>
    <r>
      <rPr>
        <sz val="12"/>
        <rFont val="新細明體"/>
        <family val="1"/>
        <charset val="136"/>
      </rPr>
      <t>林桂如</t>
    </r>
  </si>
  <si>
    <r>
      <rPr>
        <sz val="12"/>
        <rFont val="新細明體"/>
        <family val="1"/>
        <charset val="136"/>
      </rPr>
      <t>聽語中心</t>
    </r>
  </si>
  <si>
    <r>
      <rPr>
        <sz val="12"/>
        <rFont val="新細明體"/>
        <family val="1"/>
        <charset val="136"/>
      </rPr>
      <t>兒童語言與溝通發展</t>
    </r>
    <r>
      <rPr>
        <sz val="12"/>
        <rFont val="Times New Roman"/>
        <family val="1"/>
      </rPr>
      <t xml:space="preserve"> </t>
    </r>
  </si>
  <si>
    <r>
      <rPr>
        <sz val="12"/>
        <rFont val="新細明體"/>
        <family val="1"/>
        <charset val="136"/>
      </rPr>
      <t>錡寶香</t>
    </r>
  </si>
  <si>
    <r>
      <rPr>
        <sz val="12"/>
        <rFont val="新細明體"/>
        <family val="1"/>
        <charset val="136"/>
      </rPr>
      <t>教寶寶說話的</t>
    </r>
    <r>
      <rPr>
        <sz val="12"/>
        <rFont val="Times New Roman"/>
        <family val="1"/>
      </rPr>
      <t>10</t>
    </r>
    <r>
      <rPr>
        <sz val="12"/>
        <rFont val="新細明體"/>
        <family val="1"/>
        <charset val="136"/>
      </rPr>
      <t>堂課</t>
    </r>
    <r>
      <rPr>
        <sz val="12"/>
        <rFont val="Times New Roman"/>
        <family val="1"/>
      </rPr>
      <t xml:space="preserve"> </t>
    </r>
  </si>
  <si>
    <r>
      <rPr>
        <sz val="12"/>
        <rFont val="新細明體"/>
        <family val="1"/>
        <charset val="136"/>
      </rPr>
      <t>多芬堤</t>
    </r>
  </si>
  <si>
    <r>
      <rPr>
        <sz val="12"/>
        <rFont val="新細明體"/>
        <family val="1"/>
        <charset val="136"/>
      </rPr>
      <t>聽語中心</t>
    </r>
    <r>
      <rPr>
        <sz val="12"/>
        <rFont val="Times New Roman"/>
        <family val="1"/>
      </rPr>
      <t xml:space="preserve"> </t>
    </r>
    <phoneticPr fontId="1" type="noConversion"/>
  </si>
  <si>
    <r>
      <rPr>
        <sz val="12"/>
        <rFont val="新細明體"/>
        <family val="1"/>
        <charset val="136"/>
      </rPr>
      <t>玩出語言力</t>
    </r>
    <r>
      <rPr>
        <sz val="12"/>
        <rFont val="Times New Roman"/>
        <family val="1"/>
      </rPr>
      <t xml:space="preserve"> : 60</t>
    </r>
    <r>
      <rPr>
        <sz val="12"/>
        <rFont val="新細明體"/>
        <family val="1"/>
        <charset val="136"/>
      </rPr>
      <t>個幼兒遊戲</t>
    </r>
    <r>
      <rPr>
        <sz val="12"/>
        <rFont val="Times New Roman"/>
        <family val="1"/>
      </rPr>
      <t>,</t>
    </r>
    <r>
      <rPr>
        <sz val="12"/>
        <rFont val="新細明體"/>
        <family val="1"/>
        <charset val="136"/>
      </rPr>
      <t>有效提升語言力</t>
    </r>
    <r>
      <rPr>
        <sz val="12"/>
        <rFont val="Times New Roman"/>
        <family val="1"/>
      </rPr>
      <t xml:space="preserve"> : </t>
    </r>
    <r>
      <rPr>
        <sz val="12"/>
        <rFont val="新細明體"/>
        <family val="1"/>
        <charset val="136"/>
      </rPr>
      <t>奠定</t>
    </r>
    <r>
      <rPr>
        <sz val="12"/>
        <rFont val="Times New Roman"/>
        <family val="1"/>
      </rPr>
      <t>0-6</t>
    </r>
    <r>
      <rPr>
        <sz val="12"/>
        <rFont val="新細明體"/>
        <family val="1"/>
        <charset val="136"/>
      </rPr>
      <t>歲幼兒良好的語言基礎</t>
    </r>
  </si>
  <si>
    <r>
      <rPr>
        <sz val="12"/>
        <rFont val="新細明體"/>
        <family val="1"/>
        <charset val="136"/>
      </rPr>
      <t>林麗英</t>
    </r>
    <r>
      <rPr>
        <sz val="12"/>
        <rFont val="Times New Roman"/>
        <family val="1"/>
      </rPr>
      <t xml:space="preserve"> </t>
    </r>
  </si>
  <si>
    <r>
      <t>105</t>
    </r>
    <r>
      <rPr>
        <sz val="10"/>
        <rFont val="新細明體"/>
        <family val="1"/>
        <charset val="136"/>
      </rPr>
      <t>年第</t>
    </r>
    <r>
      <rPr>
        <sz val="10"/>
        <rFont val="Times New Roman"/>
        <family val="1"/>
      </rPr>
      <t>2次圖委會購買</t>
    </r>
    <r>
      <rPr>
        <sz val="10"/>
        <rFont val="新細明體"/>
        <family val="1"/>
        <charset val="136"/>
      </rPr>
      <t/>
    </r>
  </si>
  <si>
    <r>
      <rPr>
        <sz val="12"/>
        <rFont val="細明體"/>
        <family val="3"/>
        <charset val="136"/>
      </rPr>
      <t>機能營養學前瞻</t>
    </r>
    <phoneticPr fontId="1" type="noConversion"/>
  </si>
  <si>
    <r>
      <rPr>
        <sz val="12"/>
        <rFont val="細明體"/>
        <family val="3"/>
        <charset val="136"/>
      </rPr>
      <t>麻醉部</t>
    </r>
    <phoneticPr fontId="1" type="noConversion"/>
  </si>
  <si>
    <r>
      <t>102</t>
    </r>
    <r>
      <rPr>
        <sz val="10"/>
        <rFont val="新細明體"/>
        <family val="1"/>
        <charset val="136"/>
      </rPr>
      <t>年第</t>
    </r>
    <r>
      <rPr>
        <sz val="10"/>
        <rFont val="Times New Roman"/>
        <family val="1"/>
      </rPr>
      <t>2</t>
    </r>
    <r>
      <rPr>
        <sz val="10"/>
        <rFont val="新細明體"/>
        <family val="1"/>
        <charset val="136"/>
      </rPr>
      <t>次圖委會購買</t>
    </r>
    <r>
      <rPr>
        <sz val="12"/>
        <rFont val="細明體"/>
        <family val="3"/>
        <charset val="136"/>
      </rPr>
      <t/>
    </r>
  </si>
  <si>
    <r>
      <t>107</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</si>
  <si>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rPr>
        <sz val="12"/>
        <rFont val="細明體"/>
        <family val="3"/>
        <charset val="136"/>
      </rPr>
      <t>也許你該找人聊聊：一個諮商心理師與她的心理師，以及我們的生活</t>
    </r>
    <phoneticPr fontId="1" type="noConversion"/>
  </si>
  <si>
    <r>
      <rPr>
        <sz val="12"/>
        <rFont val="細明體"/>
        <family val="3"/>
        <charset val="136"/>
      </rPr>
      <t>葉格</t>
    </r>
    <phoneticPr fontId="1" type="noConversion"/>
  </si>
  <si>
    <r>
      <rPr>
        <sz val="12"/>
        <rFont val="細明體"/>
        <family val="3"/>
        <charset val="136"/>
      </rPr>
      <t>山口周</t>
    </r>
    <phoneticPr fontId="1" type="noConversion"/>
  </si>
  <si>
    <r>
      <rPr>
        <sz val="12"/>
        <color theme="1"/>
        <rFont val="新細明體"/>
        <family val="1"/>
        <charset val="136"/>
      </rPr>
      <t>老年醫學科</t>
    </r>
    <phoneticPr fontId="1" type="noConversion"/>
  </si>
  <si>
    <r>
      <rPr>
        <sz val="12"/>
        <color theme="1"/>
        <rFont val="細明體"/>
        <family val="3"/>
        <charset val="136"/>
      </rPr>
      <t>臺灣老年學暨老年醫學會</t>
    </r>
    <phoneticPr fontId="1" type="noConversion"/>
  </si>
  <si>
    <r>
      <rPr>
        <sz val="12"/>
        <rFont val="細明體"/>
        <family val="3"/>
        <charset val="136"/>
      </rPr>
      <t>張佳琪</t>
    </r>
    <phoneticPr fontId="1" type="noConversion"/>
  </si>
  <si>
    <r>
      <t>102</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</si>
  <si>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t>101</t>
    </r>
    <r>
      <rPr>
        <sz val="10"/>
        <rFont val="新細明體"/>
        <family val="1"/>
        <charset val="136"/>
      </rPr>
      <t>年第</t>
    </r>
    <r>
      <rPr>
        <sz val="10"/>
        <rFont val="Times New Roman"/>
        <family val="1"/>
      </rPr>
      <t>2</t>
    </r>
    <r>
      <rPr>
        <sz val="10"/>
        <rFont val="新細明體"/>
        <family val="1"/>
        <charset val="136"/>
      </rPr>
      <t>次圖委會購買</t>
    </r>
    <r>
      <rPr>
        <sz val="10"/>
        <rFont val="細明體"/>
        <family val="3"/>
        <charset val="136"/>
      </rPr>
      <t/>
    </r>
  </si>
  <si>
    <r>
      <t>104</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</si>
  <si>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rPr>
        <sz val="12"/>
        <rFont val="細明體"/>
        <family val="3"/>
        <charset val="136"/>
      </rPr>
      <t>毛慧芬</t>
    </r>
    <phoneticPr fontId="1" type="noConversion"/>
  </si>
  <si>
    <r>
      <rPr>
        <sz val="12"/>
        <rFont val="細明體"/>
        <family val="3"/>
        <charset val="136"/>
      </rPr>
      <t>實證職能治療學</t>
    </r>
    <phoneticPr fontId="1" type="noConversion"/>
  </si>
  <si>
    <r>
      <t>104</t>
    </r>
    <r>
      <rPr>
        <sz val="10"/>
        <rFont val="新細明體"/>
        <family val="1"/>
        <charset val="136"/>
      </rPr>
      <t>年第</t>
    </r>
    <r>
      <rPr>
        <sz val="10"/>
        <rFont val="Times New Roman"/>
        <family val="1"/>
      </rPr>
      <t>2</t>
    </r>
    <r>
      <rPr>
        <sz val="10"/>
        <rFont val="新細明體"/>
        <family val="1"/>
        <charset val="136"/>
      </rPr>
      <t>次圖委會購買</t>
    </r>
    <r>
      <rPr>
        <sz val="10"/>
        <rFont val="細明體"/>
        <family val="3"/>
        <charset val="136"/>
      </rPr>
      <t/>
    </r>
  </si>
  <si>
    <r>
      <t>105</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</si>
  <si>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t>102</t>
    </r>
    <r>
      <rPr>
        <sz val="10"/>
        <rFont val="新細明體"/>
        <family val="1"/>
        <charset val="136"/>
      </rPr>
      <t>年第</t>
    </r>
    <r>
      <rPr>
        <sz val="10"/>
        <rFont val="Times New Roman"/>
        <family val="1"/>
      </rPr>
      <t>2</t>
    </r>
    <r>
      <rPr>
        <sz val="10"/>
        <rFont val="新細明體"/>
        <family val="1"/>
        <charset val="136"/>
      </rPr>
      <t>次圖委會購買</t>
    </r>
    <r>
      <rPr>
        <sz val="10"/>
        <rFont val="細明體"/>
        <family val="3"/>
        <charset val="136"/>
      </rPr>
      <t/>
    </r>
  </si>
  <si>
    <r>
      <t>101</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phoneticPr fontId="1" type="noConversion"/>
  </si>
  <si>
    <r>
      <t>104</t>
    </r>
    <r>
      <rPr>
        <sz val="10"/>
        <rFont val="新細明體"/>
        <family val="1"/>
        <charset val="136"/>
      </rPr>
      <t>年第</t>
    </r>
    <r>
      <rPr>
        <sz val="10"/>
        <rFont val="Times New Roman"/>
        <family val="1"/>
      </rPr>
      <t>2</t>
    </r>
    <r>
      <rPr>
        <sz val="10"/>
        <rFont val="新細明體"/>
        <family val="1"/>
        <charset val="136"/>
      </rPr>
      <t>次圖委會購買</t>
    </r>
  </si>
  <si>
    <r>
      <t>107</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</si>
  <si>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rPr>
        <sz val="11"/>
        <rFont val="細明體"/>
        <family val="3"/>
        <charset val="136"/>
      </rPr>
      <t>遺失賠書</t>
    </r>
    <phoneticPr fontId="1" type="noConversion"/>
  </si>
  <si>
    <r>
      <t>104</t>
    </r>
    <r>
      <rPr>
        <sz val="10"/>
        <rFont val="新細明體"/>
        <family val="1"/>
        <charset val="136"/>
      </rPr>
      <t>年第</t>
    </r>
    <r>
      <rPr>
        <sz val="10"/>
        <rFont val="Times New Roman"/>
        <family val="1"/>
      </rPr>
      <t>1</t>
    </r>
    <r>
      <rPr>
        <sz val="10"/>
        <rFont val="新細明體"/>
        <family val="1"/>
        <charset val="136"/>
      </rPr>
      <t>次圖委會購買</t>
    </r>
  </si>
  <si>
    <r>
      <rPr>
        <sz val="12"/>
        <rFont val="新細明體"/>
        <family val="1"/>
        <charset val="136"/>
      </rPr>
      <t>小兒科</t>
    </r>
    <phoneticPr fontId="1" type="noConversion"/>
  </si>
  <si>
    <r>
      <t>101</t>
    </r>
    <r>
      <rPr>
        <sz val="10"/>
        <rFont val="新細明體"/>
        <family val="1"/>
        <charset val="136"/>
      </rPr>
      <t>年第</t>
    </r>
    <r>
      <rPr>
        <sz val="10"/>
        <rFont val="Times New Roman"/>
        <family val="1"/>
      </rPr>
      <t>2</t>
    </r>
    <r>
      <rPr>
        <sz val="10"/>
        <rFont val="細明體"/>
        <family val="3"/>
        <charset val="136"/>
      </rPr>
      <t>次圖委會購買</t>
    </r>
    <r>
      <rPr>
        <sz val="10"/>
        <rFont val="新細明體"/>
        <family val="1"/>
        <charset val="136"/>
      </rPr>
      <t/>
    </r>
    <phoneticPr fontId="1" type="noConversion"/>
  </si>
  <si>
    <r>
      <t>102</t>
    </r>
    <r>
      <rPr>
        <sz val="10"/>
        <rFont val="新細明體"/>
        <family val="1"/>
        <charset val="136"/>
      </rPr>
      <t>年第</t>
    </r>
    <r>
      <rPr>
        <sz val="10"/>
        <rFont val="Times New Roman"/>
        <family val="1"/>
      </rPr>
      <t>2</t>
    </r>
    <r>
      <rPr>
        <sz val="10"/>
        <rFont val="細明體"/>
        <family val="3"/>
        <charset val="136"/>
      </rPr>
      <t>次圖委會購買</t>
    </r>
    <r>
      <rPr>
        <sz val="10"/>
        <rFont val="新細明體"/>
        <family val="1"/>
        <charset val="136"/>
      </rPr>
      <t/>
    </r>
    <phoneticPr fontId="1" type="noConversion"/>
  </si>
  <si>
    <r>
      <rPr>
        <sz val="12"/>
        <rFont val="新細明體"/>
        <family val="1"/>
        <charset val="136"/>
      </rPr>
      <t>過敏免疫風濕科</t>
    </r>
    <phoneticPr fontId="1" type="noConversion"/>
  </si>
  <si>
    <r>
      <t>106</t>
    </r>
    <r>
      <rPr>
        <sz val="10"/>
        <rFont val="新細明體"/>
        <family val="1"/>
        <charset val="136"/>
      </rPr>
      <t>年第</t>
    </r>
    <r>
      <rPr>
        <sz val="10"/>
        <rFont val="Times New Roman"/>
        <family val="1"/>
      </rPr>
      <t>2次圖委會購買</t>
    </r>
    <r>
      <rPr>
        <sz val="10"/>
        <rFont val="新細明體"/>
        <family val="1"/>
        <charset val="136"/>
      </rPr>
      <t/>
    </r>
  </si>
  <si>
    <r>
      <rPr>
        <sz val="12"/>
        <rFont val="新細明體"/>
        <family val="1"/>
        <charset val="136"/>
      </rPr>
      <t>呼吸治療設備學</t>
    </r>
  </si>
  <si>
    <r>
      <rPr>
        <sz val="12"/>
        <rFont val="新細明體"/>
        <family val="1"/>
        <charset val="136"/>
      </rPr>
      <t>卡洛</t>
    </r>
  </si>
  <si>
    <r>
      <rPr>
        <sz val="12"/>
        <rFont val="細明體"/>
        <family val="3"/>
        <charset val="136"/>
      </rPr>
      <t>外傷科</t>
    </r>
    <phoneticPr fontId="1" type="noConversion"/>
  </si>
  <si>
    <r>
      <rPr>
        <sz val="12"/>
        <rFont val="細明體"/>
        <family val="3"/>
        <charset val="136"/>
      </rPr>
      <t>移植外科</t>
    </r>
    <phoneticPr fontId="1" type="noConversion"/>
  </si>
  <si>
    <r>
      <rPr>
        <sz val="12"/>
        <rFont val="細明體"/>
        <family val="3"/>
        <charset val="136"/>
      </rPr>
      <t>神經外科</t>
    </r>
    <phoneticPr fontId="1" type="noConversion"/>
  </si>
  <si>
    <r>
      <rPr>
        <sz val="12"/>
        <rFont val="新細明體"/>
        <family val="1"/>
        <charset val="136"/>
      </rPr>
      <t>乳房外科</t>
    </r>
    <phoneticPr fontId="1" type="noConversion"/>
  </si>
  <si>
    <r>
      <rPr>
        <sz val="10"/>
        <rFont val="新細明體"/>
        <family val="1"/>
        <charset val="136"/>
      </rPr>
      <t>讀者賠書</t>
    </r>
  </si>
  <si>
    <r>
      <rPr>
        <b/>
        <sz val="12"/>
        <rFont val="細明體"/>
        <family val="3"/>
        <charset val="136"/>
      </rPr>
      <t>登錄號</t>
    </r>
  </si>
  <si>
    <r>
      <t>102</t>
    </r>
    <r>
      <rPr>
        <sz val="10"/>
        <rFont val="新細明體"/>
        <family val="1"/>
        <charset val="136"/>
      </rPr>
      <t>年第</t>
    </r>
    <r>
      <rPr>
        <sz val="10"/>
        <rFont val="Times New Roman"/>
        <family val="1"/>
      </rPr>
      <t>1次圖委會購買</t>
    </r>
    <r>
      <rPr>
        <sz val="10"/>
        <rFont val="新細明體"/>
        <family val="1"/>
        <charset val="136"/>
      </rPr>
      <t/>
    </r>
  </si>
  <si>
    <r>
      <t>104</t>
    </r>
    <r>
      <rPr>
        <sz val="10"/>
        <rFont val="新細明體"/>
        <family val="1"/>
        <charset val="136"/>
      </rPr>
      <t>年第</t>
    </r>
    <r>
      <rPr>
        <sz val="10"/>
        <rFont val="Times New Roman"/>
        <family val="1"/>
      </rPr>
      <t>1次圖委會購買</t>
    </r>
    <r>
      <rPr>
        <sz val="10"/>
        <rFont val="新細明體"/>
        <family val="1"/>
        <charset val="136"/>
      </rPr>
      <t/>
    </r>
  </si>
  <si>
    <r>
      <t>102</t>
    </r>
    <r>
      <rPr>
        <sz val="10"/>
        <rFont val="新細明體"/>
        <family val="1"/>
        <charset val="136"/>
      </rPr>
      <t>年第</t>
    </r>
    <r>
      <rPr>
        <sz val="10"/>
        <rFont val="Times New Roman"/>
        <family val="1"/>
      </rPr>
      <t>2次圖委會購買</t>
    </r>
    <r>
      <rPr>
        <sz val="10"/>
        <rFont val="新細明體"/>
        <family val="1"/>
        <charset val="136"/>
      </rPr>
      <t/>
    </r>
  </si>
  <si>
    <r>
      <rPr>
        <sz val="12"/>
        <rFont val="新細明體"/>
        <family val="1"/>
        <charset val="136"/>
      </rPr>
      <t>斗六居家長照</t>
    </r>
    <phoneticPr fontId="1" type="noConversion"/>
  </si>
  <si>
    <r>
      <rPr>
        <sz val="12"/>
        <color theme="1"/>
        <rFont val="新細明體"/>
        <family val="1"/>
        <charset val="136"/>
      </rPr>
      <t>奧出潤作</t>
    </r>
    <r>
      <rPr>
        <sz val="12"/>
        <color theme="1"/>
        <rFont val="Times New Roman"/>
        <family val="1"/>
      </rPr>
      <t xml:space="preserve"> ; </t>
    </r>
    <r>
      <rPr>
        <sz val="12"/>
        <color theme="1"/>
        <rFont val="新細明體"/>
        <family val="1"/>
        <charset val="136"/>
      </rPr>
      <t>吳得進</t>
    </r>
    <r>
      <rPr>
        <sz val="12"/>
        <color theme="1"/>
        <rFont val="Times New Roman"/>
        <family val="1"/>
      </rPr>
      <t xml:space="preserve">, </t>
    </r>
    <r>
      <rPr>
        <sz val="12"/>
        <color theme="1"/>
        <rFont val="新細明體"/>
        <family val="1"/>
        <charset val="136"/>
      </rPr>
      <t>吳峯旭譯</t>
    </r>
    <phoneticPr fontId="1" type="noConversion"/>
  </si>
  <si>
    <r>
      <rPr>
        <sz val="10"/>
        <color theme="1"/>
        <rFont val="細明體"/>
        <family val="3"/>
        <charset val="136"/>
      </rPr>
      <t>單位賠書</t>
    </r>
    <phoneticPr fontId="1" type="noConversion"/>
  </si>
  <si>
    <t>D0016975</t>
    <phoneticPr fontId="1" type="noConversion"/>
  </si>
  <si>
    <t>D0014774</t>
    <phoneticPr fontId="1" type="noConversion"/>
  </si>
  <si>
    <t>D0017546</t>
    <phoneticPr fontId="1" type="noConversion"/>
  </si>
  <si>
    <t>D0017547</t>
    <phoneticPr fontId="1" type="noConversion"/>
  </si>
  <si>
    <t>D0017545</t>
    <phoneticPr fontId="1" type="noConversion"/>
  </si>
  <si>
    <t>D0017544</t>
    <phoneticPr fontId="1" type="noConversion"/>
  </si>
  <si>
    <t>D0017543</t>
    <phoneticPr fontId="1" type="noConversion"/>
  </si>
  <si>
    <t>D0017541</t>
    <phoneticPr fontId="1" type="noConversion"/>
  </si>
  <si>
    <t>D0016692</t>
    <phoneticPr fontId="1" type="noConversion"/>
  </si>
  <si>
    <t>D0016693</t>
    <phoneticPr fontId="1" type="noConversion"/>
  </si>
  <si>
    <t>D0016694</t>
    <phoneticPr fontId="1" type="noConversion"/>
  </si>
  <si>
    <t>D0016695</t>
    <phoneticPr fontId="1" type="noConversion"/>
  </si>
  <si>
    <t>D0016696</t>
    <phoneticPr fontId="1" type="noConversion"/>
  </si>
  <si>
    <t>D0016697</t>
    <phoneticPr fontId="1" type="noConversion"/>
  </si>
  <si>
    <t>D0016698</t>
    <phoneticPr fontId="1" type="noConversion"/>
  </si>
  <si>
    <t>D0016699</t>
    <phoneticPr fontId="1" type="noConversion"/>
  </si>
  <si>
    <t>D0017571</t>
  </si>
  <si>
    <t>Lim, JoAnn D., author;Falchook, Gerald S., author;Karp, Daniel D., author</t>
  </si>
  <si>
    <t>D0017572</t>
  </si>
  <si>
    <t>Marincola, Francesco M., author;Kaufman, Howard L., author;Butterfield, Lisa H., author</t>
  </si>
  <si>
    <t>D0017573</t>
  </si>
  <si>
    <t>Gibbons, John P.,Jr.,author</t>
  </si>
  <si>
    <t>D0017574</t>
  </si>
  <si>
    <t>Paganetti, Harald,editor.</t>
  </si>
  <si>
    <t>QZ39 H236 2023</t>
  </si>
  <si>
    <t>QZ266 C215 2022</t>
  </si>
  <si>
    <t>WN110 K455 2020</t>
  </si>
  <si>
    <t>WN250.5.R2 P967 2020</t>
  </si>
  <si>
    <t>Handbook of targeted cancer therapy and immunotherapy</t>
    <phoneticPr fontId="1" type="noConversion"/>
  </si>
  <si>
    <t>Cancer immunotherapy principles and practice</t>
    <phoneticPr fontId="1" type="noConversion"/>
  </si>
  <si>
    <t>Khan's the physics of radiation therapy</t>
    <phoneticPr fontId="1" type="noConversion"/>
  </si>
  <si>
    <t>Proton therapy physics</t>
    <phoneticPr fontId="1" type="noConversion"/>
  </si>
  <si>
    <t>D0017575</t>
  </si>
  <si>
    <t>Albert, Todd J., editor;Wiesel, Sam W., editor</t>
  </si>
  <si>
    <t>D0017576</t>
  </si>
  <si>
    <t>D0017577</t>
  </si>
  <si>
    <t>D0017578</t>
  </si>
  <si>
    <t>WE168 O617 2022 V.1</t>
  </si>
  <si>
    <t>WE168 O617 2022 V.2</t>
  </si>
  <si>
    <t>WE168 O617 2022 V.3</t>
  </si>
  <si>
    <t>WE168 O617 2022 V.4</t>
  </si>
  <si>
    <t>Operative techniques in orthopaedic surgery .volume one</t>
    <phoneticPr fontId="1" type="noConversion"/>
  </si>
  <si>
    <t>Operative techniques in orthopaedic surgery .volume two</t>
    <phoneticPr fontId="1" type="noConversion"/>
  </si>
  <si>
    <t>Operative techniques in orthopaedic surgery .volume three</t>
    <phoneticPr fontId="1" type="noConversion"/>
  </si>
  <si>
    <t>Operative techniques in orthopaedic surgery .volume four</t>
    <phoneticPr fontId="1" type="noConversion"/>
  </si>
  <si>
    <t>WE705 D536 2022</t>
  </si>
  <si>
    <t>WN17 D536:2 2023</t>
  </si>
  <si>
    <t>WL17 S186 2023</t>
  </si>
  <si>
    <t>D0017579</t>
  </si>
  <si>
    <t>D0017580</t>
  </si>
  <si>
    <t>D0017581</t>
  </si>
  <si>
    <t>Salzman, Karen L.,author.</t>
  </si>
  <si>
    <t>Diagnostic imaging. Head and neck</t>
    <phoneticPr fontId="1" type="noConversion"/>
  </si>
  <si>
    <t>Diagnostic imaging. Interventional radiology</t>
    <phoneticPr fontId="1" type="noConversion"/>
  </si>
  <si>
    <t>Brain and spine</t>
    <phoneticPr fontId="1" type="noConversion"/>
  </si>
  <si>
    <t>Chapman, Philip R.</t>
    <phoneticPr fontId="1" type="noConversion"/>
  </si>
  <si>
    <t>Davis, Chad</t>
    <phoneticPr fontId="1" type="noConversion"/>
  </si>
  <si>
    <t>D0017582</t>
  </si>
  <si>
    <t>鳳華著</t>
  </si>
  <si>
    <t>D0017583</t>
  </si>
  <si>
    <t>錡寶香著</t>
  </si>
  <si>
    <t>D0017584</t>
  </si>
  <si>
    <t>王亭貴著</t>
  </si>
  <si>
    <t>D0017585</t>
  </si>
  <si>
    <t>張海靜著</t>
  </si>
  <si>
    <t>D0017586</t>
  </si>
  <si>
    <t>陳淑敏</t>
  </si>
  <si>
    <t>復健科-語言治療</t>
  </si>
  <si>
    <t>529.6 856 2019</t>
  </si>
  <si>
    <t>416.867 8726 2022</t>
  </si>
  <si>
    <t>415.51 8444-2 2022</t>
  </si>
  <si>
    <t>415.51 8725 2019</t>
  </si>
  <si>
    <t>523.13 8769 2023</t>
  </si>
  <si>
    <t>幼兒遊戲</t>
    <phoneticPr fontId="1" type="noConversion"/>
  </si>
  <si>
    <r>
      <rPr>
        <sz val="12"/>
        <rFont val="新細明體"/>
        <family val="1"/>
        <charset val="136"/>
      </rPr>
      <t>吞嚥照護食</t>
    </r>
    <r>
      <rPr>
        <sz val="12"/>
        <rFont val="Times New Roman"/>
        <family val="1"/>
      </rPr>
      <t xml:space="preserve"> : </t>
    </r>
    <r>
      <rPr>
        <sz val="12"/>
        <rFont val="新細明體"/>
        <family val="1"/>
        <charset val="136"/>
      </rPr>
      <t>給有吞嚥及咀嚼問題者的日常食譜</t>
    </r>
    <r>
      <rPr>
        <sz val="12"/>
        <rFont val="Times New Roman"/>
        <family val="1"/>
      </rPr>
      <t xml:space="preserve"> </t>
    </r>
    <phoneticPr fontId="1" type="noConversion"/>
  </si>
  <si>
    <r>
      <rPr>
        <sz val="12"/>
        <rFont val="新細明體"/>
        <family val="1"/>
        <charset val="136"/>
      </rPr>
      <t>兒童語音障礙</t>
    </r>
    <r>
      <rPr>
        <sz val="12"/>
        <rFont val="Times New Roman"/>
        <family val="1"/>
      </rPr>
      <t xml:space="preserve"> : </t>
    </r>
    <r>
      <rPr>
        <sz val="12"/>
        <rFont val="新細明體"/>
        <family val="1"/>
        <charset val="136"/>
      </rPr>
      <t>理論與實務</t>
    </r>
    <phoneticPr fontId="1" type="noConversion"/>
  </si>
  <si>
    <t>Tecklin's pediatric physical therapy</t>
    <phoneticPr fontId="1" type="noConversion"/>
  </si>
  <si>
    <t>吞嚥障礙評估與治療</t>
    <phoneticPr fontId="1" type="noConversion"/>
  </si>
  <si>
    <t>自閉症兒童社會情緒及語言行為教學實務手冊</t>
    <phoneticPr fontId="1" type="noConversion"/>
  </si>
  <si>
    <r>
      <t>Netter</t>
    </r>
    <r>
      <rPr>
        <sz val="12"/>
        <rFont val="新細明體"/>
        <family val="1"/>
        <charset val="136"/>
      </rPr>
      <t>臨床骨科檢查</t>
    </r>
    <r>
      <rPr>
        <sz val="12"/>
        <rFont val="Times New Roman"/>
        <family val="1"/>
      </rPr>
      <t xml:space="preserve"> :</t>
    </r>
    <r>
      <rPr>
        <sz val="12"/>
        <rFont val="新細明體"/>
        <family val="1"/>
        <charset val="136"/>
      </rPr>
      <t>以實證科學為介入模式</t>
    </r>
    <phoneticPr fontId="1" type="noConversion"/>
  </si>
  <si>
    <r>
      <rPr>
        <sz val="12"/>
        <rFont val="新細明體"/>
        <family val="1"/>
        <charset val="136"/>
      </rPr>
      <t>基礎臨床按摩治療學</t>
    </r>
    <r>
      <rPr>
        <sz val="12"/>
        <rFont val="Times New Roman"/>
        <family val="1"/>
      </rPr>
      <t xml:space="preserve"> : </t>
    </r>
    <r>
      <rPr>
        <sz val="12"/>
        <rFont val="新細明體"/>
        <family val="1"/>
        <charset val="136"/>
      </rPr>
      <t>整合解剖及治療</t>
    </r>
    <phoneticPr fontId="1" type="noConversion"/>
  </si>
  <si>
    <r>
      <rPr>
        <sz val="12"/>
        <rFont val="新細明體"/>
        <family val="1"/>
        <charset val="136"/>
      </rPr>
      <t>高壓氧醫學</t>
    </r>
    <r>
      <rPr>
        <sz val="12"/>
        <rFont val="Times New Roman"/>
        <family val="1"/>
      </rPr>
      <t xml:space="preserve">Q&amp;A = Hyperbaric Oxygen Medicine </t>
    </r>
    <phoneticPr fontId="1" type="noConversion"/>
  </si>
  <si>
    <t>Schroth therapy :advancements in conservative scoliosis treatment</t>
    <phoneticPr fontId="1" type="noConversion"/>
  </si>
  <si>
    <r>
      <rPr>
        <sz val="12"/>
        <rFont val="新細明體"/>
        <family val="1"/>
        <charset val="136"/>
      </rPr>
      <t>教導自閉症幼兒社會溝通能力</t>
    </r>
    <r>
      <rPr>
        <sz val="12"/>
        <rFont val="Times New Roman"/>
        <family val="1"/>
      </rPr>
      <t xml:space="preserve"> :</t>
    </r>
    <r>
      <rPr>
        <sz val="12"/>
        <rFont val="新細明體"/>
        <family val="1"/>
        <charset val="136"/>
      </rPr>
      <t>家長手冊</t>
    </r>
    <phoneticPr fontId="1" type="noConversion"/>
  </si>
  <si>
    <r>
      <rPr>
        <sz val="12"/>
        <rFont val="新細明體"/>
        <family val="1"/>
        <charset val="136"/>
      </rPr>
      <t>教導自閉症幼兒社會溝通能力</t>
    </r>
    <r>
      <rPr>
        <sz val="12"/>
        <rFont val="Times New Roman"/>
        <family val="1"/>
      </rPr>
      <t xml:space="preserve"> :</t>
    </r>
    <r>
      <rPr>
        <sz val="12"/>
        <rFont val="新細明體"/>
        <family val="1"/>
        <charset val="136"/>
      </rPr>
      <t>教練手冊</t>
    </r>
    <phoneticPr fontId="1" type="noConversion"/>
  </si>
  <si>
    <t>職能治療標準作業療法 : 生理疾病職能治療學</t>
    <phoneticPr fontId="1" type="noConversion"/>
  </si>
  <si>
    <t>D0017591</t>
  </si>
  <si>
    <t>Kupinski, Ann Marie, author</t>
  </si>
  <si>
    <t>D0017592</t>
  </si>
  <si>
    <t>Bojar, Robert M., 1951- author</t>
  </si>
  <si>
    <t>WG141 D536 2023</t>
  </si>
  <si>
    <t>WG18.2 B685 2021</t>
  </si>
  <si>
    <t xml:space="preserve">Peek, G. J. </t>
    <phoneticPr fontId="1" type="noConversion"/>
  </si>
  <si>
    <t xml:space="preserve">Manual of perioperative care in adult cardiac surgery </t>
    <phoneticPr fontId="1" type="noConversion"/>
  </si>
  <si>
    <t xml:space="preserve">Diagnostic medical sonography. The vascular system </t>
    <phoneticPr fontId="1" type="noConversion"/>
  </si>
  <si>
    <t>WG500 V331 2023</t>
  </si>
  <si>
    <t>WL141 S555 2022</t>
  </si>
  <si>
    <t>D0017593</t>
  </si>
  <si>
    <t>D0017594</t>
  </si>
  <si>
    <t>Vascular ultrasound :how, why and when.</t>
    <phoneticPr fontId="1" type="noConversion"/>
  </si>
  <si>
    <t xml:space="preserve">The neurologic examination : scientific basis for clinical diagnosis </t>
    <phoneticPr fontId="1" type="noConversion"/>
  </si>
  <si>
    <t>Shibasaki, Hiroshi</t>
    <phoneticPr fontId="1" type="noConversion"/>
  </si>
  <si>
    <t>Deane, Colin R.</t>
    <phoneticPr fontId="1" type="noConversion"/>
  </si>
  <si>
    <t>D0017595</t>
  </si>
  <si>
    <t>D0017596</t>
  </si>
  <si>
    <t>Mehta, Parham, author</t>
  </si>
  <si>
    <t>D0017597</t>
  </si>
  <si>
    <t xml:space="preserve">卡克馬雷克 著(Kacmarek, Robert M,) </t>
  </si>
  <si>
    <t>Coronavirus disease 2019 (COVID-19) :a clinical guide</t>
    <phoneticPr fontId="1" type="noConversion"/>
  </si>
  <si>
    <t xml:space="preserve">Textbook of critical care :including trauma and emergency care </t>
    <phoneticPr fontId="1" type="noConversion"/>
  </si>
  <si>
    <t>基礎呼吸治療學</t>
    <phoneticPr fontId="1" type="noConversion"/>
  </si>
  <si>
    <t>Dube, Michael P.</t>
    <phoneticPr fontId="1" type="noConversion"/>
  </si>
  <si>
    <t>WC506 C822 2023</t>
  </si>
  <si>
    <t>WX218 T355 2022</t>
  </si>
  <si>
    <t>415.41 8453 2023</t>
  </si>
  <si>
    <t>WB105 A615 2023</t>
  </si>
  <si>
    <t>D0017598</t>
  </si>
  <si>
    <t>Vincent, Jean-Louis,editor.</t>
  </si>
  <si>
    <t xml:space="preserve">Annual update in intensive care and emergency medicine 2023 </t>
    <phoneticPr fontId="1" type="noConversion"/>
  </si>
  <si>
    <t xml:space="preserve">The Washington manual of outpatient internal medicine </t>
    <phoneticPr fontId="1" type="noConversion"/>
  </si>
  <si>
    <t>The 5-Minute Clinical Consult 2019</t>
    <phoneticPr fontId="1" type="noConversion"/>
  </si>
  <si>
    <t>WB110 F198 2022 V.1</t>
  </si>
  <si>
    <t>WB110 F198 2022 V.2</t>
  </si>
  <si>
    <t>WR39 G652 2023</t>
  </si>
  <si>
    <t>D0017599</t>
  </si>
  <si>
    <t xml:space="preserve">Family medicine : principles and practice.Volume 2 / </t>
  </si>
  <si>
    <t>Nasir, Laeth Sari, author;Paulman, Audrey A., author;Taylor, Robert B., author;Paulman, Paul M., 1953- author</t>
  </si>
  <si>
    <t>D0017600</t>
  </si>
  <si>
    <t xml:space="preserve">Goodheart's same-site differential diagnosis : dermatology for the primary health care provider / </t>
  </si>
  <si>
    <t>Goodheart, Herbert P., author</t>
  </si>
  <si>
    <t>D0017601</t>
  </si>
  <si>
    <t>WO700 T777 2021</t>
  </si>
  <si>
    <t>WO700 T777-2 2022</t>
  </si>
  <si>
    <t>WB105 M266 2022</t>
  </si>
  <si>
    <t>WO700 P577 2023</t>
  </si>
  <si>
    <t>WO18.2 S961 2022</t>
  </si>
  <si>
    <t>WX215 E534 2021 V.1</t>
  </si>
  <si>
    <t>WX215 E534 2021 V.2</t>
  </si>
  <si>
    <t>WB105 M294 2023</t>
  </si>
  <si>
    <t>D0017602</t>
  </si>
  <si>
    <t>Moore, Ernest Eugene, author;Mattox, Kenneth L., author;Feliciano, David V., author</t>
  </si>
  <si>
    <t>D0017603</t>
  </si>
  <si>
    <t>Porter, Keith M.,editor.;Greaves, Ian,editor.</t>
  </si>
  <si>
    <t>D0017604</t>
  </si>
  <si>
    <t>Dent, Kara, author;Burns, Rosamunde, author</t>
  </si>
  <si>
    <t>D0017605</t>
  </si>
  <si>
    <t>Waterstram-Rich, Kristen, author</t>
  </si>
  <si>
    <t>D0017606</t>
  </si>
  <si>
    <t>Rodriguez, Carlos J.,editor.;Rhee, Peter,1961-editor.;Moore, Forrest O.,editor.</t>
  </si>
  <si>
    <t>D0017607</t>
  </si>
  <si>
    <t>Myers, J. Brent, author;Delbridge, Theodore R., author;Brice, Jane H., author;Cone, David C., author</t>
  </si>
  <si>
    <t>D0017608</t>
  </si>
  <si>
    <t>D0017609</t>
  </si>
  <si>
    <t>Walls, Ron M.,publishing director.;Teng, Marita S.,editor.;Lema, Gareth M. C.,editor.;Coneybeare, Di,editor.;Egan, Daniel,MD,editor.</t>
  </si>
  <si>
    <t>Koenig and Schultzs disaster medicine : comprehensive principles and practice</t>
  </si>
  <si>
    <t>Essential emergency procedures</t>
  </si>
  <si>
    <t>Emergency medicine evidence : the practice-changing studies</t>
  </si>
  <si>
    <t>Decision making in emergency critical care : an evidence-based handbook</t>
  </si>
  <si>
    <t xml:space="preserve">Trauma </t>
  </si>
  <si>
    <t>Trauma care manual</t>
  </si>
  <si>
    <t xml:space="preserve">Managing medical and obstetric emergencies and trauma : a practical approach </t>
  </si>
  <si>
    <t xml:space="preserve">PHTLS :prehospital trauma life support </t>
  </si>
  <si>
    <t>Surgical critical care and emergency surgery :clinical questions and answers</t>
  </si>
  <si>
    <t xml:space="preserve">Emergency medical services : clinical practice and systems oversight </t>
  </si>
  <si>
    <t>Manual of eyes, ears, nose, and throat emergencies</t>
  </si>
  <si>
    <t>D0017632</t>
  </si>
  <si>
    <t>Red book atlas of pediatric infectious diseases /</t>
  </si>
  <si>
    <t>Tan, Tina Q.,editor.</t>
  </si>
  <si>
    <t>WC100 R312 2023</t>
  </si>
  <si>
    <r>
      <t>113</t>
    </r>
    <r>
      <rPr>
        <sz val="10"/>
        <color rgb="FFEEB500"/>
        <rFont val="細明體"/>
        <family val="3"/>
        <charset val="136"/>
      </rPr>
      <t>年第</t>
    </r>
    <r>
      <rPr>
        <sz val="10"/>
        <color rgb="FFEEB500"/>
        <rFont val="Times New Roman"/>
        <family val="1"/>
      </rPr>
      <t>1</t>
    </r>
    <r>
      <rPr>
        <sz val="10"/>
        <color rgb="FFEEB500"/>
        <rFont val="細明體"/>
        <family val="3"/>
        <charset val="136"/>
      </rPr>
      <t>次圖委會購買</t>
    </r>
    <phoneticPr fontId="1" type="noConversion"/>
  </si>
  <si>
    <t>D0017633</t>
  </si>
  <si>
    <t>Practice of clinical nephrology /</t>
  </si>
  <si>
    <t>Kumar.</t>
  </si>
  <si>
    <t>D0017634</t>
  </si>
  <si>
    <t xml:space="preserve">Handbook of glomerulonephritis / </t>
  </si>
  <si>
    <t>Rheault, Michelle, author;Lerma, Edgar, author;Nachman, Patrick, author</t>
  </si>
  <si>
    <t>D0017635</t>
  </si>
  <si>
    <t xml:space="preserve">Handbook of critical care nephrology / </t>
  </si>
  <si>
    <t>Koyner, Jay L., author.</t>
  </si>
  <si>
    <t>D0017636</t>
  </si>
  <si>
    <t>Vander's renal physiology /</t>
  </si>
  <si>
    <t>Eaton, Douglas C.,author.</t>
  </si>
  <si>
    <t>WJ300 K96 2023</t>
  </si>
  <si>
    <t>WJ353 H236 2024</t>
  </si>
  <si>
    <t>WJ300 K88 2021</t>
  </si>
  <si>
    <t>WJ301 V241 2023</t>
  </si>
  <si>
    <t>D0017637</t>
  </si>
  <si>
    <t>D0017638</t>
  </si>
  <si>
    <t>D0017639</t>
  </si>
  <si>
    <t>D0017640</t>
  </si>
  <si>
    <t>Ultrasound of the musculoskeletal system : anatomical exploration and pathology</t>
  </si>
  <si>
    <t>骨科物理治療學 下冊</t>
  </si>
  <si>
    <t>人體筋膜系統機能解剖學圖譜</t>
    <phoneticPr fontId="1" type="noConversion"/>
  </si>
  <si>
    <r>
      <rPr>
        <sz val="12"/>
        <rFont val="新細明體"/>
        <family val="1"/>
        <charset val="136"/>
      </rPr>
      <t>從髖出發</t>
    </r>
    <r>
      <rPr>
        <sz val="12"/>
        <rFont val="Times New Roman"/>
        <family val="1"/>
      </rPr>
      <t xml:space="preserve"> :</t>
    </r>
    <r>
      <rPr>
        <sz val="12"/>
        <rFont val="新細明體"/>
        <family val="1"/>
        <charset val="136"/>
      </rPr>
      <t>解決髖關節疼痛煩惱</t>
    </r>
    <phoneticPr fontId="1" type="noConversion"/>
  </si>
  <si>
    <r>
      <rPr>
        <sz val="12"/>
        <rFont val="新細明體"/>
        <family val="1"/>
        <charset val="136"/>
      </rPr>
      <t>骨科物理治療學</t>
    </r>
    <r>
      <rPr>
        <sz val="12"/>
        <rFont val="Times New Roman"/>
        <family val="1"/>
      </rPr>
      <t xml:space="preserve"> </t>
    </r>
    <r>
      <rPr>
        <sz val="12"/>
        <rFont val="新細明體"/>
        <family val="1"/>
        <charset val="136"/>
      </rPr>
      <t>上冊</t>
    </r>
    <phoneticPr fontId="1" type="noConversion"/>
  </si>
  <si>
    <t>基礎肌動學</t>
    <phoneticPr fontId="1" type="noConversion"/>
  </si>
  <si>
    <t>楊宛青.</t>
  </si>
  <si>
    <t>王子娟 author;徐阿田 author</t>
  </si>
  <si>
    <t>斯德科作</t>
    <phoneticPr fontId="1" type="noConversion"/>
  </si>
  <si>
    <t>416.617 8644 2023</t>
  </si>
  <si>
    <t>394.2 8557 2021</t>
  </si>
  <si>
    <t>416.6 8555 2022 V.1</t>
  </si>
  <si>
    <t>416.6 8555 2022 V.2</t>
  </si>
  <si>
    <t>D0017642</t>
  </si>
  <si>
    <t xml:space="preserve">臺大醫院專科護理師教戰手冊 : 預立特定醫療流程暨業務範疇 / </t>
  </si>
  <si>
    <t>陳世英執行編輯</t>
  </si>
  <si>
    <t>419.8026 8758 2019</t>
  </si>
  <si>
    <t>D0017641</t>
  </si>
  <si>
    <t>醫學分子檢驗 /</t>
  </si>
  <si>
    <t>王美嘉</t>
  </si>
  <si>
    <t>418.94 8543 2016</t>
  </si>
  <si>
    <t>418.93 8445 2018</t>
  </si>
  <si>
    <t>418.94 8249 2019</t>
  </si>
  <si>
    <t>415.942025 8358 2022</t>
  </si>
  <si>
    <t>418.9342 8556 2018</t>
  </si>
  <si>
    <t>412.53 8669 2023</t>
  </si>
  <si>
    <t>411.1 8473 2021</t>
  </si>
  <si>
    <t>D0017614</t>
  </si>
  <si>
    <t xml:space="preserve">平杜頓(Pendleton,Heidi McHugh)著 </t>
  </si>
  <si>
    <t>D0017615</t>
  </si>
  <si>
    <t>施密特(Schmidt, Richard A.)原著</t>
  </si>
  <si>
    <t>D0017616</t>
  </si>
  <si>
    <t>法齊奧(Fazio, Linda S.)原著</t>
  </si>
  <si>
    <t>D0017617</t>
  </si>
  <si>
    <t>威德曼文字作者 (Waldman, Steven D.),</t>
  </si>
  <si>
    <t>D0017618</t>
  </si>
  <si>
    <t>阿德勒(Adler, Susan S.)原著</t>
  </si>
  <si>
    <t>D0017619</t>
  </si>
  <si>
    <t>簡才傑編著</t>
  </si>
  <si>
    <t>D0017620</t>
  </si>
  <si>
    <t xml:space="preserve">小林弘幸著 </t>
  </si>
  <si>
    <t>Pedretti's職能治療 : 針對生理失能者的臨床技巧</t>
  </si>
  <si>
    <t>動作控制與學習</t>
  </si>
  <si>
    <t>社區職能治療 : 和社區一起發展以職能為中心的方案</t>
  </si>
  <si>
    <t>PNF本體感覺神經肌肉誘發術 : 重建動作模組的實務指引</t>
  </si>
  <si>
    <t>常見疼痛症候群圖譜</t>
    <phoneticPr fontId="1" type="noConversion"/>
  </si>
  <si>
    <r>
      <rPr>
        <sz val="12"/>
        <rFont val="新細明體"/>
        <family val="1"/>
        <charset val="136"/>
      </rPr>
      <t>勞工健康與職業安全新靚點</t>
    </r>
    <r>
      <rPr>
        <sz val="12"/>
        <rFont val="Times New Roman"/>
        <family val="1"/>
      </rPr>
      <t xml:space="preserve"> :</t>
    </r>
    <r>
      <rPr>
        <sz val="12"/>
        <rFont val="新細明體"/>
        <family val="1"/>
        <charset val="136"/>
      </rPr>
      <t>職能治療的角色、任務與介入</t>
    </r>
    <phoneticPr fontId="1" type="noConversion"/>
  </si>
  <si>
    <r>
      <rPr>
        <sz val="12"/>
        <rFont val="新細明體"/>
        <family val="1"/>
        <charset val="136"/>
      </rPr>
      <t>自律神經超圖解</t>
    </r>
    <r>
      <rPr>
        <sz val="12"/>
        <rFont val="Times New Roman"/>
        <family val="1"/>
      </rPr>
      <t xml:space="preserve"> :</t>
    </r>
    <r>
      <rPr>
        <sz val="12"/>
        <rFont val="新細明體"/>
        <family val="1"/>
        <charset val="136"/>
      </rPr>
      <t>身體怪怪的，都是因為它</t>
    </r>
    <r>
      <rPr>
        <sz val="12"/>
        <rFont val="Times New Roman"/>
        <family val="1"/>
      </rPr>
      <t>?</t>
    </r>
    <r>
      <rPr>
        <sz val="12"/>
        <rFont val="新細明體"/>
        <family val="1"/>
        <charset val="136"/>
      </rPr>
      <t>學會與最不受控的人體系統和平共處</t>
    </r>
    <phoneticPr fontId="1" type="noConversion"/>
  </si>
  <si>
    <t>D0017621</t>
  </si>
  <si>
    <t>D0017622</t>
  </si>
  <si>
    <t>D0017625</t>
  </si>
  <si>
    <t>海金博森(Higginbotham,James)原著</t>
  </si>
  <si>
    <r>
      <t>Web API</t>
    </r>
    <r>
      <rPr>
        <sz val="12"/>
        <rFont val="新細明體"/>
        <family val="1"/>
        <charset val="136"/>
      </rPr>
      <t>設計原則</t>
    </r>
    <r>
      <rPr>
        <sz val="12"/>
        <rFont val="Times New Roman"/>
        <family val="1"/>
      </rPr>
      <t xml:space="preserve"> :API</t>
    </r>
    <r>
      <rPr>
        <sz val="12"/>
        <rFont val="新細明體"/>
        <family val="1"/>
        <charset val="136"/>
      </rPr>
      <t>與微服務傳遞價值之道</t>
    </r>
    <phoneticPr fontId="1" type="noConversion"/>
  </si>
  <si>
    <r>
      <t xml:space="preserve">ChatGPT 4 </t>
    </r>
    <r>
      <rPr>
        <sz val="12"/>
        <rFont val="新細明體"/>
        <family val="1"/>
        <charset val="136"/>
      </rPr>
      <t>萬用手冊</t>
    </r>
    <phoneticPr fontId="1" type="noConversion"/>
  </si>
  <si>
    <r>
      <t>ChatGPT</t>
    </r>
    <r>
      <rPr>
        <sz val="12"/>
        <rFont val="新細明體"/>
        <family val="1"/>
        <charset val="136"/>
      </rPr>
      <t>指令大全與創新應用</t>
    </r>
    <r>
      <rPr>
        <sz val="12"/>
        <rFont val="Times New Roman"/>
        <family val="1"/>
      </rPr>
      <t>: GPT-4</t>
    </r>
    <r>
      <rPr>
        <sz val="12"/>
        <rFont val="新細明體"/>
        <family val="1"/>
        <charset val="136"/>
      </rPr>
      <t>搶先看、串接</t>
    </r>
    <r>
      <rPr>
        <sz val="12"/>
        <rFont val="Times New Roman"/>
        <family val="1"/>
      </rPr>
      <t>API</t>
    </r>
    <r>
      <rPr>
        <sz val="12"/>
        <rFont val="新細明體"/>
        <family val="1"/>
        <charset val="136"/>
      </rPr>
      <t>、客服機器人、</t>
    </r>
    <r>
      <rPr>
        <sz val="12"/>
        <rFont val="Times New Roman"/>
        <family val="1"/>
      </rPr>
      <t>AI</t>
    </r>
    <r>
      <rPr>
        <sz val="12"/>
        <rFont val="新細明體"/>
        <family val="1"/>
        <charset val="136"/>
      </rPr>
      <t>英文家教，一鍵打造</t>
    </r>
    <r>
      <rPr>
        <sz val="12"/>
        <rFont val="Times New Roman"/>
        <family val="1"/>
      </rPr>
      <t>AI</t>
    </r>
    <r>
      <rPr>
        <sz val="12"/>
        <rFont val="新細明體"/>
        <family val="1"/>
        <charset val="136"/>
      </rPr>
      <t>智慧產品</t>
    </r>
    <phoneticPr fontId="1" type="noConversion"/>
  </si>
  <si>
    <t>王鵬傑 著</t>
  </si>
  <si>
    <t>蔡宜坦,文字作者</t>
  </si>
  <si>
    <t>312.9831 8459 2023</t>
  </si>
  <si>
    <t>312.9835 8434 2023</t>
  </si>
  <si>
    <t>312.91695 8263 2022</t>
  </si>
  <si>
    <t>岩崎テル子原著</t>
    <phoneticPr fontId="1" type="noConversion"/>
  </si>
  <si>
    <t>Genital dermatology manual</t>
  </si>
  <si>
    <t>Diagnostic imaging. Genitourinary</t>
  </si>
  <si>
    <t>Challenging cases in urological surgery</t>
    <phoneticPr fontId="1" type="noConversion"/>
  </si>
  <si>
    <r>
      <t>101</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</si>
  <si>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103</t>
    </r>
    <r>
      <rPr>
        <sz val="10"/>
        <rFont val="新細明體"/>
        <family val="1"/>
        <charset val="136"/>
      </rPr>
      <t>年第</t>
    </r>
    <r>
      <rPr>
        <sz val="10"/>
        <rFont val="Times New Roman"/>
        <family val="1"/>
      </rPr>
      <t>2</t>
    </r>
    <r>
      <rPr>
        <sz val="10"/>
        <rFont val="新細明體"/>
        <family val="1"/>
        <charset val="136"/>
      </rPr>
      <t>次圖委會購買</t>
    </r>
    <phoneticPr fontId="1" type="noConversion"/>
  </si>
  <si>
    <t>D0012872</t>
    <phoneticPr fontId="1" type="noConversion"/>
  </si>
  <si>
    <t>Neonatal emergencies</t>
    <phoneticPr fontId="1" type="noConversion"/>
  </si>
  <si>
    <r>
      <t>113</t>
    </r>
    <r>
      <rPr>
        <b/>
        <sz val="12"/>
        <rFont val="新細明體"/>
        <family val="1"/>
        <charset val="136"/>
      </rPr>
      <t>年</t>
    </r>
    <r>
      <rPr>
        <b/>
        <sz val="12"/>
        <rFont val="Times New Roman"/>
        <family val="1"/>
      </rPr>
      <t>9-12</t>
    </r>
    <r>
      <rPr>
        <b/>
        <sz val="12"/>
        <rFont val="新細明體"/>
        <family val="1"/>
        <charset val="136"/>
      </rPr>
      <t>月借閱統計</t>
    </r>
    <phoneticPr fontId="1" type="noConversion"/>
  </si>
  <si>
    <t>D0017783</t>
    <phoneticPr fontId="1" type="noConversion"/>
  </si>
  <si>
    <t>遺失賠書</t>
    <phoneticPr fontId="1" type="noConversion"/>
  </si>
  <si>
    <t>429.13 8444 2019 c.3</t>
    <phoneticPr fontId="1" type="noConversion"/>
  </si>
  <si>
    <t>D0017666</t>
  </si>
  <si>
    <t xml:space="preserve">文科生也看得懂的工作用統計學 / </t>
  </si>
  <si>
    <t>本丸諒作</t>
  </si>
  <si>
    <t>319.5 8452 2019</t>
  </si>
  <si>
    <t>D0017667</t>
  </si>
  <si>
    <t>統計學圖鑑 =統計?鑑 /</t>
  </si>
  <si>
    <t>栗原伸一</t>
  </si>
  <si>
    <t>510 8737 2023</t>
  </si>
  <si>
    <t>D0017668</t>
  </si>
  <si>
    <t xml:space="preserve">臨床診斷與檢驗正常值手冊 / </t>
  </si>
  <si>
    <t>尼柯爾(Nicoll, Diana)作</t>
  </si>
  <si>
    <t>415.21026 8553 2017</t>
  </si>
  <si>
    <t>D0017669</t>
  </si>
  <si>
    <t>趣味簡明酸鹼、體液與電解質 /</t>
  </si>
  <si>
    <t>Preston, Richard A.</t>
  </si>
  <si>
    <t>415.12 8465 2014</t>
  </si>
  <si>
    <t>D0017677</t>
  </si>
  <si>
    <t>Urinalysis and body fluids /</t>
  </si>
  <si>
    <t>Strasinger, Susan King,author.</t>
  </si>
  <si>
    <t>QY185 S897 2021</t>
  </si>
  <si>
    <t>D0017678</t>
  </si>
  <si>
    <t>Blood collection for healthcare professionals :a short course /</t>
  </si>
  <si>
    <t>Di Lorenzo, Marjorie Schaub,1953-author.</t>
  </si>
  <si>
    <t>WB381 D579 2022</t>
  </si>
  <si>
    <t>D0017679</t>
  </si>
  <si>
    <t>觀念生物化學= Conceptual boichemistry /</t>
  </si>
  <si>
    <t>于大為 總編輯</t>
  </si>
  <si>
    <t>399 8572 2022</t>
  </si>
  <si>
    <t>D0017680</t>
  </si>
  <si>
    <t>醫學檢驗品質管理 =Quality management in medical laboratory sciences /</t>
  </si>
  <si>
    <t>王貞仁,作</t>
  </si>
  <si>
    <t>415.12 8446:2 2023</t>
  </si>
  <si>
    <t>D0017681</t>
  </si>
  <si>
    <t>新臨床檢查口袋書 :檢驗正常值解說 /</t>
  </si>
  <si>
    <t>郭勁甫譯;北村聖編集;春日雅人編集;黑川清編集;高久史監修</t>
  </si>
  <si>
    <t>415.12 8398 2021</t>
  </si>
  <si>
    <r>
      <t>113</t>
    </r>
    <r>
      <rPr>
        <sz val="10"/>
        <color rgb="FF7030A0"/>
        <rFont val="細明體"/>
        <family val="3"/>
        <charset val="136"/>
      </rPr>
      <t>年第</t>
    </r>
    <r>
      <rPr>
        <sz val="10"/>
        <color rgb="FF7030A0"/>
        <rFont val="Times New Roman"/>
        <family val="1"/>
      </rPr>
      <t>2</t>
    </r>
    <r>
      <rPr>
        <sz val="10"/>
        <color rgb="FF7030A0"/>
        <rFont val="細明體"/>
        <family val="3"/>
        <charset val="136"/>
      </rPr>
      <t>次圖委會購買</t>
    </r>
    <phoneticPr fontId="1" type="noConversion"/>
  </si>
  <si>
    <r>
      <t>113</t>
    </r>
    <r>
      <rPr>
        <sz val="10"/>
        <color rgb="FF7030A0"/>
        <rFont val="細明體"/>
        <family val="3"/>
        <charset val="136"/>
      </rPr>
      <t>年第</t>
    </r>
    <r>
      <rPr>
        <sz val="10"/>
        <color rgb="FF7030A0"/>
        <rFont val="Times New Roman"/>
        <family val="1"/>
      </rPr>
      <t>2次圖委會購買</t>
    </r>
    <r>
      <rPr>
        <sz val="10"/>
        <color rgb="FF7030A0"/>
        <rFont val="細明體"/>
        <family val="3"/>
        <charset val="136"/>
      </rPr>
      <t/>
    </r>
  </si>
  <si>
    <t>D0017665</t>
  </si>
  <si>
    <t>從檢驗室觀點讀臨床血清免疫學 /</t>
  </si>
  <si>
    <t>史提文生 (Stevens, Christine Dorresteyn),原著</t>
  </si>
  <si>
    <t>369.85 8876 2022</t>
  </si>
  <si>
    <t>臨床病理科-血清免疫組</t>
  </si>
  <si>
    <t>113年第2次圖委會購買</t>
  </si>
  <si>
    <t>D0017657</t>
  </si>
  <si>
    <t>醫學與法律.3.人體試驗委員會 /</t>
  </si>
  <si>
    <t>葛謹</t>
  </si>
  <si>
    <t>585.79 863 2021</t>
  </si>
  <si>
    <t>研究倫理委員會</t>
    <phoneticPr fontId="1" type="noConversion"/>
  </si>
  <si>
    <t>D0017661</t>
  </si>
  <si>
    <t xml:space="preserve">懸吊健身訓練圖解全書 / </t>
  </si>
  <si>
    <t>布拉特(Pratt,Ben)著</t>
  </si>
  <si>
    <t>411.711 8545 2020</t>
  </si>
  <si>
    <t>D0017662</t>
  </si>
  <si>
    <t>兒童物理治療學 /</t>
  </si>
  <si>
    <t>廖華芳著</t>
  </si>
  <si>
    <t>417.51 8567 2021</t>
  </si>
  <si>
    <t>D0017663</t>
  </si>
  <si>
    <t>呼吸專業指南 :運用多面向介入方法以預防及改善呼吸失調 = Recognizing and treating breathing disorders  /</t>
  </si>
  <si>
    <t>崔陶(Chaitow, Leon).</t>
  </si>
  <si>
    <t>415.415 855 2024</t>
  </si>
  <si>
    <t>D0017664</t>
  </si>
  <si>
    <t>修復筋膜,強化穩定度MELT神經力量訓練全書: 6個步驟X每天15分鐘,美國筋膜專家教你正確啟動神經路徑,讓肌肉協調運作,主動恢復長期疼痛傷害,提升運動表現 /</t>
  </si>
  <si>
    <t>希茲曼 (Hitzmann, Sue),著</t>
  </si>
  <si>
    <t>415.942 8748 2020</t>
  </si>
  <si>
    <t>曹麗英編著</t>
  </si>
  <si>
    <t>護理部</t>
  </si>
  <si>
    <r>
      <rPr>
        <sz val="12"/>
        <rFont val="新細明體"/>
        <family val="1"/>
        <charset val="136"/>
      </rPr>
      <t>新編基本護理學</t>
    </r>
    <r>
      <rPr>
        <sz val="12"/>
        <rFont val="Times New Roman"/>
        <family val="1"/>
      </rPr>
      <t xml:space="preserve"> :</t>
    </r>
    <r>
      <rPr>
        <sz val="12"/>
        <rFont val="新細明體"/>
        <family val="1"/>
        <charset val="136"/>
      </rPr>
      <t>學理與技術</t>
    </r>
    <r>
      <rPr>
        <sz val="12"/>
        <rFont val="Times New Roman"/>
        <family val="1"/>
      </rPr>
      <t xml:space="preserve">. </t>
    </r>
    <r>
      <rPr>
        <sz val="12"/>
        <rFont val="新細明體"/>
        <family val="1"/>
        <charset val="136"/>
      </rPr>
      <t>下冊</t>
    </r>
    <phoneticPr fontId="1" type="noConversion"/>
  </si>
  <si>
    <r>
      <rPr>
        <sz val="12"/>
        <rFont val="新細明體"/>
        <family val="1"/>
        <charset val="136"/>
      </rPr>
      <t>常用藥物治療手冊</t>
    </r>
    <r>
      <rPr>
        <sz val="12"/>
        <rFont val="Times New Roman"/>
        <family val="1"/>
      </rPr>
      <t xml:space="preserve">. Therapeutic handbook of common drugs / </t>
    </r>
    <r>
      <rPr>
        <sz val="12"/>
        <rFont val="新細明體"/>
        <family val="1"/>
        <charset val="136"/>
      </rPr>
      <t>第</t>
    </r>
    <r>
      <rPr>
        <sz val="12"/>
        <rFont val="Times New Roman"/>
        <family val="1"/>
      </rPr>
      <t>84</t>
    </r>
    <r>
      <rPr>
        <sz val="12"/>
        <rFont val="新細明體"/>
        <family val="1"/>
        <charset val="136"/>
      </rPr>
      <t>期</t>
    </r>
    <r>
      <rPr>
        <sz val="12"/>
        <rFont val="Times New Roman"/>
        <family val="1"/>
      </rPr>
      <t xml:space="preserve"> </t>
    </r>
    <phoneticPr fontId="1" type="noConversion"/>
  </si>
  <si>
    <t>D0017707</t>
  </si>
  <si>
    <t>新編基本護理學 :學理與技術. 上冊 /</t>
  </si>
  <si>
    <t>419.6 8458 2024 V.1 c.6</t>
  </si>
  <si>
    <r>
      <t>OR</t>
    </r>
    <r>
      <rPr>
        <sz val="12"/>
        <color theme="1"/>
        <rFont val="新細明體"/>
        <family val="2"/>
        <charset val="136"/>
      </rPr>
      <t>護理站</t>
    </r>
  </si>
  <si>
    <r>
      <t>13A</t>
    </r>
    <r>
      <rPr>
        <sz val="12"/>
        <color theme="1"/>
        <rFont val="新細明體"/>
        <family val="2"/>
        <charset val="136"/>
      </rPr>
      <t>護理站</t>
    </r>
    <phoneticPr fontId="14" type="noConversion"/>
  </si>
  <si>
    <r>
      <t>13A</t>
    </r>
    <r>
      <rPr>
        <sz val="12"/>
        <color theme="1"/>
        <rFont val="新細明體"/>
        <family val="2"/>
        <charset val="136"/>
      </rPr>
      <t>護理站</t>
    </r>
  </si>
  <si>
    <r>
      <t>11A</t>
    </r>
    <r>
      <rPr>
        <sz val="12"/>
        <color theme="1"/>
        <rFont val="新細明體"/>
        <family val="2"/>
        <charset val="136"/>
      </rPr>
      <t>護理站</t>
    </r>
  </si>
  <si>
    <r>
      <t>11B</t>
    </r>
    <r>
      <rPr>
        <sz val="12"/>
        <color theme="1"/>
        <rFont val="新細明體"/>
        <family val="2"/>
        <charset val="136"/>
      </rPr>
      <t>護理站</t>
    </r>
  </si>
  <si>
    <r>
      <t>10A</t>
    </r>
    <r>
      <rPr>
        <sz val="12"/>
        <color theme="1"/>
        <rFont val="新細明體"/>
        <family val="2"/>
        <charset val="136"/>
      </rPr>
      <t>護理站</t>
    </r>
  </si>
  <si>
    <r>
      <t>10B</t>
    </r>
    <r>
      <rPr>
        <sz val="12"/>
        <color theme="1"/>
        <rFont val="新細明體"/>
        <family val="2"/>
        <charset val="136"/>
      </rPr>
      <t>護理站</t>
    </r>
  </si>
  <si>
    <r>
      <t>9A</t>
    </r>
    <r>
      <rPr>
        <sz val="12"/>
        <color theme="1"/>
        <rFont val="新細明體"/>
        <family val="2"/>
        <charset val="136"/>
      </rPr>
      <t>護理站</t>
    </r>
  </si>
  <si>
    <r>
      <t>9B</t>
    </r>
    <r>
      <rPr>
        <sz val="12"/>
        <color theme="1"/>
        <rFont val="新細明體"/>
        <family val="2"/>
        <charset val="136"/>
      </rPr>
      <t>護理站</t>
    </r>
  </si>
  <si>
    <r>
      <t>8A</t>
    </r>
    <r>
      <rPr>
        <sz val="12"/>
        <color theme="1"/>
        <rFont val="新細明體"/>
        <family val="2"/>
        <charset val="136"/>
      </rPr>
      <t>護理站</t>
    </r>
  </si>
  <si>
    <r>
      <t>8B</t>
    </r>
    <r>
      <rPr>
        <sz val="12"/>
        <color theme="1"/>
        <rFont val="新細明體"/>
        <family val="2"/>
        <charset val="136"/>
      </rPr>
      <t>護理站</t>
    </r>
  </si>
  <si>
    <r>
      <t>7A</t>
    </r>
    <r>
      <rPr>
        <sz val="12"/>
        <color theme="1"/>
        <rFont val="新細明體"/>
        <family val="2"/>
        <charset val="136"/>
      </rPr>
      <t>護理站</t>
    </r>
  </si>
  <si>
    <r>
      <t>7B</t>
    </r>
    <r>
      <rPr>
        <sz val="12"/>
        <color theme="1"/>
        <rFont val="新細明體"/>
        <family val="2"/>
        <charset val="136"/>
      </rPr>
      <t>護理站</t>
    </r>
  </si>
  <si>
    <r>
      <t>6A</t>
    </r>
    <r>
      <rPr>
        <sz val="12"/>
        <color theme="1"/>
        <rFont val="新細明體"/>
        <family val="2"/>
        <charset val="136"/>
      </rPr>
      <t>護理站</t>
    </r>
  </si>
  <si>
    <r>
      <t>6B</t>
    </r>
    <r>
      <rPr>
        <sz val="12"/>
        <color theme="1"/>
        <rFont val="新細明體"/>
        <family val="2"/>
        <charset val="136"/>
      </rPr>
      <t>護理站</t>
    </r>
  </si>
  <si>
    <r>
      <t>6C</t>
    </r>
    <r>
      <rPr>
        <sz val="12"/>
        <color theme="1"/>
        <rFont val="新細明體"/>
        <family val="2"/>
        <charset val="136"/>
      </rPr>
      <t>護理站</t>
    </r>
  </si>
  <si>
    <r>
      <t>5C</t>
    </r>
    <r>
      <rPr>
        <sz val="12"/>
        <color theme="1"/>
        <rFont val="新細明體"/>
        <family val="2"/>
        <charset val="136"/>
      </rPr>
      <t>護理站</t>
    </r>
  </si>
  <si>
    <r>
      <t>3C</t>
    </r>
    <r>
      <rPr>
        <sz val="12"/>
        <color theme="1"/>
        <rFont val="新細明體"/>
        <family val="2"/>
        <charset val="136"/>
      </rPr>
      <t>護理站</t>
    </r>
  </si>
  <si>
    <r>
      <t>BICU</t>
    </r>
    <r>
      <rPr>
        <sz val="12"/>
        <color theme="1"/>
        <rFont val="新細明體"/>
        <family val="2"/>
        <charset val="136"/>
      </rPr>
      <t>護理站</t>
    </r>
  </si>
  <si>
    <r>
      <t>BR(</t>
    </r>
    <r>
      <rPr>
        <sz val="12"/>
        <color theme="1"/>
        <rFont val="新細明體"/>
        <family val="2"/>
        <charset val="136"/>
      </rPr>
      <t>嬰兒室</t>
    </r>
    <r>
      <rPr>
        <sz val="12"/>
        <color theme="1"/>
        <rFont val="Times New Roman"/>
        <family val="1"/>
      </rPr>
      <t>)</t>
    </r>
  </si>
  <si>
    <r>
      <t>DR(</t>
    </r>
    <r>
      <rPr>
        <sz val="12"/>
        <color theme="1"/>
        <rFont val="新細明體"/>
        <family val="2"/>
        <charset val="136"/>
      </rPr>
      <t>產房</t>
    </r>
    <r>
      <rPr>
        <sz val="12"/>
        <color theme="1"/>
        <rFont val="Times New Roman"/>
        <family val="1"/>
      </rPr>
      <t>)</t>
    </r>
  </si>
  <si>
    <r>
      <t>HDR</t>
    </r>
    <r>
      <rPr>
        <sz val="12"/>
        <color theme="1"/>
        <rFont val="新細明體"/>
        <family val="2"/>
        <charset val="136"/>
      </rPr>
      <t>護理站</t>
    </r>
  </si>
  <si>
    <r>
      <t>MI</t>
    </r>
    <r>
      <rPr>
        <sz val="12"/>
        <color theme="1"/>
        <rFont val="新細明體"/>
        <family val="2"/>
        <charset val="136"/>
      </rPr>
      <t>護理站</t>
    </r>
  </si>
  <si>
    <r>
      <t>PI</t>
    </r>
    <r>
      <rPr>
        <sz val="12"/>
        <color theme="1"/>
        <rFont val="新細明體"/>
        <family val="2"/>
        <charset val="136"/>
      </rPr>
      <t>護理站</t>
    </r>
  </si>
  <si>
    <r>
      <t>RCC</t>
    </r>
    <r>
      <rPr>
        <sz val="12"/>
        <color theme="1"/>
        <rFont val="新細明體"/>
        <family val="2"/>
        <charset val="136"/>
      </rPr>
      <t>護理站</t>
    </r>
  </si>
  <si>
    <r>
      <t>SI</t>
    </r>
    <r>
      <rPr>
        <sz val="12"/>
        <color theme="1"/>
        <rFont val="新細明體"/>
        <family val="2"/>
        <charset val="136"/>
      </rPr>
      <t>護理站</t>
    </r>
  </si>
  <si>
    <r>
      <t>11B</t>
    </r>
    <r>
      <rPr>
        <sz val="12"/>
        <color theme="1"/>
        <rFont val="新細明體"/>
        <family val="2"/>
        <charset val="136"/>
      </rPr>
      <t>護理站</t>
    </r>
    <phoneticPr fontId="14" type="noConversion"/>
  </si>
  <si>
    <r>
      <t>10A</t>
    </r>
    <r>
      <rPr>
        <sz val="12"/>
        <color theme="1"/>
        <rFont val="新細明體"/>
        <family val="2"/>
        <charset val="136"/>
      </rPr>
      <t>護理站</t>
    </r>
    <phoneticPr fontId="14" type="noConversion"/>
  </si>
  <si>
    <r>
      <t>10B</t>
    </r>
    <r>
      <rPr>
        <sz val="12"/>
        <color theme="1"/>
        <rFont val="新細明體"/>
        <family val="2"/>
        <charset val="136"/>
      </rPr>
      <t>護理站</t>
    </r>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</si>
</sst>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0"/>
      <name val="新細明體"/>
      <family val="1"/>
      <charset val="136"/>
    </font>
    <font>
      <sz val="9"/>
      <name val="新細明體"/>
      <family val="1"/>
      <charset val="136"/>
    </font>
    <font>
      <sz val="12"/>
      <name val="新細明體"/>
      <family val="1"/>
      <charset val="136"/>
    </font>
    <font>
      <sz val="12"/>
      <name val="Times New Roman"/>
      <family val="1"/>
    </font>
    <font>
      <b/>
      <sz val="12"/>
      <name val="新細明體"/>
      <family val="1"/>
      <charset val="136"/>
    </font>
    <font>
      <b/>
      <sz val="12"/>
      <name val="Times New Roman"/>
      <family val="1"/>
    </font>
    <font>
      <sz val="12"/>
      <name val="細明體"/>
      <family val="3"/>
      <charset val="136"/>
    </font>
    <font>
      <b/>
      <sz val="10"/>
      <name val="Times New Roman"/>
      <family val="1"/>
    </font>
    <font>
      <sz val="10"/>
      <name val="Times New Roman"/>
      <family val="1"/>
    </font>
    <font>
      <sz val="10"/>
      <name val="細明體"/>
      <family val="3"/>
      <charset val="136"/>
    </font>
    <font>
      <sz val="12"/>
      <color theme="1"/>
      <name val="Times New Roman"/>
      <family val="1"/>
    </font>
    <font>
      <sz val="12"/>
      <color theme="1"/>
      <name val="新細明體"/>
      <family val="1"/>
      <charset val="136"/>
    </font>
    <font>
      <sz val="12"/>
      <color theme="1"/>
      <name val="細明體"/>
      <family val="3"/>
      <charset val="136"/>
    </font>
    <font>
      <sz val="12"/>
      <color theme="1"/>
      <name val="新細明體"/>
      <family val="2"/>
      <charset val="136"/>
    </font>
    <font>
      <sz val="9"/>
      <name val="新細明體"/>
      <family val="2"/>
      <charset val="136"/>
      <scheme val="minor"/>
    </font>
    <font>
      <sz val="10"/>
      <color rgb="FF7030A0"/>
      <name val="Times New Roman"/>
      <family val="1"/>
    </font>
    <font>
      <sz val="12"/>
      <color rgb="FF000000"/>
      <name val="Times New Roman"/>
      <family val="1"/>
    </font>
    <font>
      <sz val="10"/>
      <color theme="1"/>
      <name val="細明體"/>
      <family val="3"/>
      <charset val="136"/>
    </font>
    <font>
      <b/>
      <sz val="12"/>
      <name val="細明體"/>
      <family val="3"/>
      <charset val="136"/>
    </font>
    <font>
      <sz val="10"/>
      <color theme="1"/>
      <name val="Times New Roman"/>
      <family val="1"/>
    </font>
    <font>
      <sz val="10"/>
      <color theme="9"/>
      <name val="Times New Roman"/>
      <family val="1"/>
    </font>
    <font>
      <sz val="10"/>
      <color theme="5"/>
      <name val="Times New Roman"/>
      <family val="1"/>
    </font>
    <font>
      <sz val="10"/>
      <color theme="5"/>
      <name val="細明體"/>
      <family val="3"/>
      <charset val="136"/>
    </font>
    <font>
      <sz val="10"/>
      <color theme="4"/>
      <name val="Times New Roman"/>
      <family val="1"/>
    </font>
    <font>
      <sz val="10"/>
      <color theme="4"/>
      <name val="細明體"/>
      <family val="3"/>
      <charset val="136"/>
    </font>
    <font>
      <sz val="11"/>
      <name val="細明體"/>
      <family val="3"/>
      <charset val="136"/>
    </font>
    <font>
      <sz val="10"/>
      <color rgb="FFFF0000"/>
      <name val="Times New Roman"/>
      <family val="1"/>
    </font>
    <font>
      <sz val="10"/>
      <color rgb="FFFF0000"/>
      <name val="細明體"/>
      <family val="3"/>
      <charset val="136"/>
    </font>
    <font>
      <sz val="10"/>
      <name val="新細明體"/>
      <family val="1"/>
      <charset val="136"/>
    </font>
    <font>
      <sz val="10"/>
      <color rgb="FFFF0000"/>
      <name val="新細明體"/>
      <family val="1"/>
      <charset val="136"/>
    </font>
    <font>
      <sz val="10"/>
      <color theme="7" tint="-0.499984740745262"/>
      <name val="Times New Roman"/>
      <family val="1"/>
    </font>
    <font>
      <sz val="10"/>
      <color theme="7" tint="-0.499984740745262"/>
      <name val="新細明體"/>
      <family val="1"/>
      <charset val="136"/>
    </font>
    <font>
      <sz val="10"/>
      <color theme="7" tint="-0.499984740745262"/>
      <name val="細明體"/>
      <family val="3"/>
      <charset val="136"/>
    </font>
    <font>
      <sz val="10"/>
      <color rgb="FF0033CC"/>
      <name val="Times New Roman"/>
      <family val="1"/>
    </font>
    <font>
      <sz val="10"/>
      <color rgb="FF0033CC"/>
      <name val="細明體"/>
      <family val="3"/>
      <charset val="136"/>
    </font>
    <font>
      <sz val="10"/>
      <color rgb="FF0033CC"/>
      <name val="新細明體"/>
      <family val="1"/>
      <charset val="136"/>
    </font>
    <font>
      <sz val="10"/>
      <color theme="5"/>
      <name val="新細明體"/>
      <family val="1"/>
      <charset val="136"/>
    </font>
    <font>
      <sz val="10"/>
      <color theme="9"/>
      <name val="新細明體"/>
      <family val="1"/>
      <charset val="136"/>
    </font>
    <font>
      <sz val="12"/>
      <color rgb="FF000000"/>
      <name val="新細明體"/>
      <family val="1"/>
      <charset val="136"/>
    </font>
    <font>
      <sz val="11"/>
      <name val="Times New Roman"/>
      <family val="1"/>
    </font>
    <font>
      <sz val="12"/>
      <name val="Times New Roman"/>
      <family val="1"/>
      <charset val="136"/>
    </font>
    <font>
      <sz val="12"/>
      <name val="新細明體"/>
      <family val="1"/>
      <charset val="136"/>
      <scheme val="minor"/>
    </font>
    <font>
      <sz val="10"/>
      <color rgb="FFEEB500"/>
      <name val="Times New Roman"/>
      <family val="1"/>
    </font>
    <font>
      <sz val="10"/>
      <color rgb="FFEEB500"/>
      <name val="細明體"/>
      <family val="3"/>
      <charset val="136"/>
    </font>
    <font>
      <sz val="12"/>
      <color theme="1"/>
      <name val="微軟正黑體"/>
      <family val="2"/>
      <charset val="136"/>
    </font>
    <font>
      <sz val="11"/>
      <name val="新細明體"/>
      <family val="1"/>
      <charset val="136"/>
      <scheme val="minor"/>
    </font>
    <font>
      <sz val="10"/>
      <color rgb="FF7030A0"/>
      <name val="細明體"/>
      <family val="3"/>
      <charset val="13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28" fillId="0" borderId="0" applyFont="0" applyFill="0" applyBorder="0" applyAlignment="0" applyProtection="0">
      <alignment vertical="center"/>
    </xf>
  </cellStyleXfs>
  <cellXfs count="124">
    <xf numFmtId="0" fontId="0" fillId="0" borderId="0" xfId="0"/>
    <xf numFmtId="0" fontId="3" fillId="0" borderId="0" xfId="0" applyFont="1"/>
    <xf numFmtId="0" fontId="3" fillId="0" borderId="0" xfId="0" applyFont="1" applyAlignment="1">
      <alignment horizontal="center"/>
    </xf>
    <xf numFmtId="0" fontId="3" fillId="0" borderId="1" xfId="0" quotePrefix="1" applyFont="1" applyBorder="1" applyAlignment="1">
      <alignment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vertical="center" wrapText="1"/>
    </xf>
    <xf numFmtId="0" fontId="5" fillId="0" borderId="1" xfId="0" quotePrefix="1" applyFont="1" applyBorder="1" applyAlignment="1">
      <alignment horizontal="center" vertical="center" wrapText="1"/>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3" fillId="0" borderId="1" xfId="0" quotePrefix="1" applyFont="1" applyBorder="1" applyAlignment="1">
      <alignment horizontal="center" vertical="center" wrapText="1"/>
    </xf>
    <xf numFmtId="0" fontId="3" fillId="0" borderId="1" xfId="0" quotePrefix="1" applyFont="1" applyBorder="1" applyAlignment="1">
      <alignment vertical="center" wrapText="1"/>
    </xf>
    <xf numFmtId="0" fontId="3" fillId="0" borderId="1" xfId="0" applyFont="1" applyBorder="1" applyAlignment="1">
      <alignment horizontal="center" vertical="center" wrapText="1"/>
    </xf>
    <xf numFmtId="0" fontId="3" fillId="0" borderId="1" xfId="0" quotePrefix="1" applyFont="1" applyBorder="1" applyAlignment="1">
      <alignment vertical="center"/>
    </xf>
    <xf numFmtId="0" fontId="3" fillId="0" borderId="1" xfId="0" applyFont="1" applyBorder="1" applyAlignment="1">
      <alignment vertical="center" wrapText="1"/>
    </xf>
    <xf numFmtId="0" fontId="5" fillId="0" borderId="0" xfId="0" applyFont="1" applyAlignment="1">
      <alignment horizontal="center" vertical="center" wrapText="1"/>
    </xf>
    <xf numFmtId="0" fontId="3" fillId="0" borderId="1" xfId="0" quotePrefix="1" applyFont="1" applyBorder="1" applyAlignment="1">
      <alignment horizontal="left" vertical="center" wrapText="1"/>
    </xf>
    <xf numFmtId="0" fontId="3" fillId="0" borderId="0" xfId="0" applyFont="1" applyAlignment="1">
      <alignment horizontal="left" vertical="center" wrapText="1"/>
    </xf>
    <xf numFmtId="0" fontId="5" fillId="0" borderId="1" xfId="0" quotePrefix="1"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vertical="center" wrapText="1"/>
    </xf>
    <xf numFmtId="49" fontId="5"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0" xfId="0" applyFont="1" applyAlignment="1">
      <alignment vertical="center"/>
    </xf>
    <xf numFmtId="0" fontId="3" fillId="0" borderId="1" xfId="0" quotePrefix="1" applyFont="1" applyBorder="1" applyAlignment="1">
      <alignment horizontal="left" vertical="center"/>
    </xf>
    <xf numFmtId="0" fontId="3" fillId="0" borderId="3" xfId="0" quotePrefix="1" applyFont="1" applyBorder="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xf>
    <xf numFmtId="0" fontId="3" fillId="0" borderId="1" xfId="0" applyFont="1" applyBorder="1" applyAlignment="1">
      <alignment horizontal="center" wrapText="1"/>
    </xf>
    <xf numFmtId="0" fontId="8" fillId="0" borderId="1" xfId="0" quotePrefix="1" applyFont="1" applyBorder="1" applyAlignment="1">
      <alignment horizontal="center" vertical="center"/>
    </xf>
    <xf numFmtId="0" fontId="3" fillId="0" borderId="1" xfId="0" quotePrefix="1" applyFont="1" applyBorder="1" applyAlignment="1">
      <alignment horizontal="left"/>
    </xf>
    <xf numFmtId="0" fontId="3" fillId="0" borderId="1" xfId="0" quotePrefix="1" applyFont="1" applyBorder="1" applyAlignment="1">
      <alignment horizontal="center"/>
    </xf>
    <xf numFmtId="0" fontId="3" fillId="0" borderId="1" xfId="0" quotePrefix="1" applyFont="1" applyBorder="1" applyAlignment="1">
      <alignment horizontal="left" wrapText="1"/>
    </xf>
    <xf numFmtId="0" fontId="3" fillId="0" borderId="1" xfId="0" quotePrefix="1" applyFont="1" applyBorder="1"/>
    <xf numFmtId="0" fontId="3" fillId="0" borderId="3" xfId="0" quotePrefix="1" applyFont="1" applyBorder="1" applyAlignment="1">
      <alignment horizontal="center" vertical="center"/>
    </xf>
    <xf numFmtId="0" fontId="3" fillId="0" borderId="3" xfId="0" quotePrefix="1" applyFont="1" applyBorder="1" applyAlignment="1">
      <alignment vertical="center"/>
    </xf>
    <xf numFmtId="0" fontId="10" fillId="0" borderId="1" xfId="0" quotePrefix="1" applyFont="1" applyBorder="1" applyAlignment="1">
      <alignment horizontal="center" vertical="center"/>
    </xf>
    <xf numFmtId="0" fontId="8" fillId="0" borderId="3" xfId="0" applyFont="1" applyBorder="1" applyAlignment="1">
      <alignment horizontal="center" vertical="center" wrapText="1"/>
    </xf>
    <xf numFmtId="49" fontId="8" fillId="0" borderId="3" xfId="0" applyNumberFormat="1" applyFont="1" applyBorder="1" applyAlignment="1">
      <alignment horizontal="center" vertical="center"/>
    </xf>
    <xf numFmtId="49" fontId="3"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49" fontId="10" fillId="0" borderId="1" xfId="0" applyNumberFormat="1" applyFont="1" applyBorder="1" applyAlignment="1">
      <alignment horizontal="left" vertical="center" wrapText="1"/>
    </xf>
    <xf numFmtId="14" fontId="10"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14" fontId="10"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0" fillId="0" borderId="1" xfId="0" applyFont="1" applyBorder="1" applyAlignment="1">
      <alignment vertical="center"/>
    </xf>
    <xf numFmtId="0" fontId="16" fillId="0" borderId="1" xfId="0" applyFont="1" applyBorder="1" applyAlignment="1">
      <alignment horizontal="center" vertical="center"/>
    </xf>
    <xf numFmtId="0" fontId="8" fillId="0" borderId="0" xfId="0" applyFont="1"/>
    <xf numFmtId="0" fontId="3" fillId="0" borderId="3" xfId="0" applyFont="1" applyBorder="1" applyAlignment="1">
      <alignment horizontal="center" vertical="center"/>
    </xf>
    <xf numFmtId="49" fontId="19" fillId="0" borderId="1" xfId="0" applyNumberFormat="1" applyFont="1" applyBorder="1" applyAlignment="1">
      <alignment horizontal="center" vertical="center"/>
    </xf>
    <xf numFmtId="0" fontId="19"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49" fontId="20"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3" fillId="0" borderId="4" xfId="0" quotePrefix="1" applyFont="1" applyBorder="1" applyAlignment="1">
      <alignment horizontal="left" vertical="center" wrapText="1"/>
    </xf>
    <xf numFmtId="49" fontId="23" fillId="0" borderId="1" xfId="0" applyNumberFormat="1" applyFont="1" applyBorder="1" applyAlignment="1">
      <alignment horizontal="center" vertical="center"/>
    </xf>
    <xf numFmtId="0" fontId="3" fillId="0" borderId="1" xfId="0" applyFont="1" applyBorder="1" applyAlignment="1">
      <alignment wrapText="1"/>
    </xf>
    <xf numFmtId="0" fontId="3" fillId="0" borderId="0" xfId="0" quotePrefix="1" applyFont="1" applyAlignment="1">
      <alignment horizontal="left" vertical="center" wrapText="1"/>
    </xf>
    <xf numFmtId="0" fontId="3" fillId="0" borderId="3" xfId="0" applyFont="1" applyBorder="1" applyAlignment="1">
      <alignment horizontal="center" vertical="center" wrapText="1"/>
    </xf>
    <xf numFmtId="14" fontId="10" fillId="0" borderId="3" xfId="0" applyNumberFormat="1" applyFont="1" applyBorder="1" applyAlignment="1">
      <alignment horizontal="center" vertical="center"/>
    </xf>
    <xf numFmtId="0" fontId="3" fillId="0" borderId="4" xfId="0" quotePrefix="1" applyFont="1" applyBorder="1" applyAlignment="1">
      <alignment horizontal="center" vertical="center" wrapText="1"/>
    </xf>
    <xf numFmtId="49" fontId="26" fillId="0" borderId="1" xfId="0" applyNumberFormat="1" applyFont="1" applyBorder="1" applyAlignment="1">
      <alignment horizontal="center" vertical="center"/>
    </xf>
    <xf numFmtId="43" fontId="3" fillId="0" borderId="1" xfId="1" quotePrefix="1" applyFont="1" applyBorder="1" applyAlignment="1">
      <alignment horizontal="center" vertical="center"/>
    </xf>
    <xf numFmtId="43" fontId="3" fillId="0" borderId="1" xfId="1" quotePrefix="1" applyFont="1" applyBorder="1" applyAlignment="1">
      <alignment horizontal="left" vertical="center" wrapText="1"/>
    </xf>
    <xf numFmtId="43" fontId="3" fillId="0" borderId="1" xfId="1" quotePrefix="1" applyFont="1" applyBorder="1" applyAlignment="1">
      <alignment horizontal="left" vertical="center"/>
    </xf>
    <xf numFmtId="43" fontId="3" fillId="0" borderId="1" xfId="1" quotePrefix="1" applyFont="1" applyBorder="1" applyAlignment="1">
      <alignment horizontal="center" vertical="center" wrapText="1"/>
    </xf>
    <xf numFmtId="43" fontId="3" fillId="0" borderId="1" xfId="1" applyFont="1" applyBorder="1" applyAlignment="1">
      <alignment horizontal="center" vertical="center" wrapText="1"/>
    </xf>
    <xf numFmtId="43" fontId="8" fillId="0" borderId="1" xfId="1" applyFont="1" applyBorder="1" applyAlignment="1">
      <alignment horizontal="center" vertical="center"/>
    </xf>
    <xf numFmtId="43" fontId="3" fillId="0" borderId="1" xfId="1" applyFont="1" applyBorder="1" applyAlignment="1">
      <alignment vertical="center" wrapText="1"/>
    </xf>
    <xf numFmtId="43" fontId="26" fillId="0" borderId="1" xfId="1" applyFont="1" applyBorder="1" applyAlignment="1">
      <alignment horizontal="center" vertical="center"/>
    </xf>
    <xf numFmtId="0" fontId="19" fillId="0" borderId="1" xfId="0" applyFont="1" applyBorder="1" applyAlignment="1">
      <alignment horizontal="center" vertical="center" wrapText="1"/>
    </xf>
    <xf numFmtId="49" fontId="26" fillId="0" borderId="3" xfId="0" applyNumberFormat="1" applyFont="1" applyBorder="1" applyAlignment="1">
      <alignment horizontal="center" vertical="center"/>
    </xf>
    <xf numFmtId="49" fontId="26" fillId="0" borderId="1"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49" fontId="30" fillId="0" borderId="1" xfId="0" applyNumberFormat="1" applyFont="1" applyBorder="1" applyAlignment="1">
      <alignment horizontal="center" vertical="center"/>
    </xf>
    <xf numFmtId="49" fontId="33" fillId="0" borderId="1" xfId="0" applyNumberFormat="1" applyFont="1" applyBorder="1" applyAlignment="1">
      <alignment horizontal="center" vertical="center"/>
    </xf>
    <xf numFmtId="0" fontId="10" fillId="0" borderId="3" xfId="0" applyFont="1" applyBorder="1" applyAlignment="1">
      <alignment horizontal="center" vertical="center"/>
    </xf>
    <xf numFmtId="0" fontId="3" fillId="0" borderId="1" xfId="0" applyFont="1" applyBorder="1" applyAlignment="1">
      <alignment horizontal="center"/>
    </xf>
    <xf numFmtId="0" fontId="16" fillId="0" borderId="1" xfId="0" applyFont="1" applyBorder="1" applyAlignment="1">
      <alignment horizontal="left" vertical="center"/>
    </xf>
    <xf numFmtId="0" fontId="8" fillId="0" borderId="0" xfId="0" applyFont="1" applyAlignment="1">
      <alignment wrapText="1"/>
    </xf>
    <xf numFmtId="0" fontId="39" fillId="0" borderId="1" xfId="0" applyFont="1" applyBorder="1" applyAlignment="1">
      <alignment horizontal="center" vertical="center" wrapText="1"/>
    </xf>
    <xf numFmtId="0" fontId="8" fillId="0" borderId="0" xfId="0" quotePrefix="1" applyFont="1"/>
    <xf numFmtId="0" fontId="5"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0" fillId="0" borderId="1" xfId="0" applyFont="1" applyBorder="1" applyAlignment="1">
      <alignment horizontal="left" vertical="center" wrapText="1"/>
    </xf>
    <xf numFmtId="0" fontId="41" fillId="0" borderId="1" xfId="0" applyFont="1" applyBorder="1" applyAlignment="1">
      <alignment horizontal="left" vertical="center" wrapText="1"/>
    </xf>
    <xf numFmtId="0" fontId="2" fillId="0" borderId="1" xfId="0" applyFont="1" applyBorder="1" applyAlignment="1">
      <alignment vertical="center" wrapText="1"/>
    </xf>
    <xf numFmtId="49" fontId="42" fillId="0" borderId="1" xfId="0" applyNumberFormat="1" applyFont="1" applyBorder="1" applyAlignment="1">
      <alignment horizontal="center" vertical="center"/>
    </xf>
    <xf numFmtId="0" fontId="44" fillId="0" borderId="1" xfId="0" applyFont="1" applyBorder="1" applyAlignment="1">
      <alignment horizontal="center"/>
    </xf>
    <xf numFmtId="0" fontId="10" fillId="0" borderId="0" xfId="0" applyFont="1" applyAlignment="1">
      <alignment horizontal="center" vertical="center"/>
    </xf>
    <xf numFmtId="0" fontId="3" fillId="0" borderId="2" xfId="0" applyFont="1" applyBorder="1" applyAlignment="1">
      <alignment horizontal="center" vertical="center" wrapText="1"/>
    </xf>
    <xf numFmtId="0" fontId="10" fillId="0" borderId="1" xfId="0" applyFont="1" applyBorder="1" applyAlignment="1">
      <alignment horizontal="center"/>
    </xf>
    <xf numFmtId="0" fontId="8" fillId="0" borderId="0" xfId="0" applyFont="1" applyAlignment="1">
      <alignment horizontal="center" vertical="center"/>
    </xf>
    <xf numFmtId="49" fontId="23" fillId="0" borderId="3" xfId="0" applyNumberFormat="1" applyFont="1" applyBorder="1" applyAlignment="1">
      <alignment horizontal="center" vertical="center"/>
    </xf>
    <xf numFmtId="0" fontId="8" fillId="0" borderId="1" xfId="0" applyFont="1" applyBorder="1" applyAlignment="1">
      <alignment vertical="center" wrapText="1"/>
    </xf>
    <xf numFmtId="49" fontId="20" fillId="0" borderId="3" xfId="0" applyNumberFormat="1" applyFont="1" applyBorder="1" applyAlignment="1">
      <alignment horizontal="center" vertical="center"/>
    </xf>
    <xf numFmtId="0" fontId="10" fillId="0" borderId="0" xfId="0" applyFont="1" applyAlignment="1">
      <alignment vertical="center"/>
    </xf>
    <xf numFmtId="0" fontId="45"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xf>
    <xf numFmtId="0" fontId="3" fillId="0" borderId="1" xfId="0" applyFont="1" applyBorder="1" applyAlignment="1">
      <alignment vertical="center"/>
    </xf>
    <xf numFmtId="0" fontId="40" fillId="0" borderId="1" xfId="0" applyFont="1" applyBorder="1" applyAlignment="1">
      <alignment vertical="center"/>
    </xf>
    <xf numFmtId="0" fontId="3" fillId="0" borderId="0"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0" xfId="0" applyFont="1" applyBorder="1" applyAlignment="1">
      <alignment horizontal="center" vertical="center" shrinkToFit="1"/>
    </xf>
    <xf numFmtId="49" fontId="33" fillId="0" borderId="3" xfId="0" applyNumberFormat="1" applyFont="1" applyBorder="1" applyAlignment="1">
      <alignment horizontal="center" vertical="center"/>
    </xf>
    <xf numFmtId="49" fontId="15" fillId="0" borderId="3" xfId="0"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colors>
    <mruColors>
      <color rgb="FFEEB5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tabColor rgb="FFFFFF00"/>
  </sheetPr>
  <dimension ref="A1:I808"/>
  <sheetViews>
    <sheetView zoomScaleNormal="100" workbookViewId="0">
      <pane ySplit="1" topLeftCell="A107" activePane="bottomLeft" state="frozen"/>
      <selection activeCell="L298" sqref="L298"/>
      <selection pane="bottomLeft" sqref="A1:XFD1048576"/>
    </sheetView>
  </sheetViews>
  <sheetFormatPr defaultColWidth="9.1640625" defaultRowHeight="15.75"/>
  <cols>
    <col min="1" max="1" width="12" style="6"/>
    <col min="2" max="2" width="55.6640625" style="19" customWidth="1"/>
    <col min="3" max="3" width="30.6640625" style="19"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98" t="s">
        <v>8254</v>
      </c>
      <c r="B1" s="8" t="s">
        <v>1414</v>
      </c>
      <c r="C1" s="8" t="s">
        <v>1415</v>
      </c>
      <c r="D1" s="8" t="s">
        <v>1416</v>
      </c>
      <c r="E1" s="8" t="s">
        <v>1417</v>
      </c>
      <c r="F1" s="8" t="s">
        <v>8519</v>
      </c>
      <c r="G1" s="8" t="s">
        <v>6460</v>
      </c>
      <c r="H1" s="8" t="s">
        <v>1418</v>
      </c>
      <c r="I1" s="28" t="s">
        <v>2963</v>
      </c>
    </row>
    <row r="2" spans="1:9" ht="31.5">
      <c r="A2" s="14" t="s">
        <v>7674</v>
      </c>
      <c r="B2" s="21" t="s">
        <v>7675</v>
      </c>
      <c r="C2" s="21" t="s">
        <v>7676</v>
      </c>
      <c r="D2" s="14" t="s">
        <v>8047</v>
      </c>
      <c r="E2" s="12" t="s">
        <v>8151</v>
      </c>
      <c r="F2" s="14">
        <v>5</v>
      </c>
      <c r="G2" s="14">
        <v>12</v>
      </c>
      <c r="H2" s="55">
        <v>45219</v>
      </c>
      <c r="I2" s="91" t="s">
        <v>7344</v>
      </c>
    </row>
    <row r="3" spans="1:9" ht="16.5">
      <c r="A3" s="14" t="s">
        <v>7742</v>
      </c>
      <c r="B3" s="21" t="s">
        <v>7743</v>
      </c>
      <c r="C3" s="21" t="s">
        <v>7744</v>
      </c>
      <c r="D3" s="14" t="s">
        <v>8081</v>
      </c>
      <c r="E3" s="12" t="s">
        <v>8151</v>
      </c>
      <c r="F3" s="14">
        <v>5</v>
      </c>
      <c r="G3" s="14">
        <v>10</v>
      </c>
      <c r="H3" s="55">
        <v>45219</v>
      </c>
      <c r="I3" s="91" t="s">
        <v>7344</v>
      </c>
    </row>
    <row r="4" spans="1:9" ht="16.5">
      <c r="A4" s="14" t="s">
        <v>7775</v>
      </c>
      <c r="B4" s="21" t="s">
        <v>7776</v>
      </c>
      <c r="C4" s="21" t="s">
        <v>7744</v>
      </c>
      <c r="D4" s="14" t="s">
        <v>8112</v>
      </c>
      <c r="E4" s="12" t="s">
        <v>5013</v>
      </c>
      <c r="F4" s="14">
        <v>5</v>
      </c>
      <c r="G4" s="14">
        <v>10</v>
      </c>
      <c r="H4" s="55">
        <v>45219</v>
      </c>
      <c r="I4" s="91" t="s">
        <v>7344</v>
      </c>
    </row>
    <row r="5" spans="1:9" ht="31.5">
      <c r="A5" s="14" t="s">
        <v>7462</v>
      </c>
      <c r="B5" s="21" t="s">
        <v>7463</v>
      </c>
      <c r="C5" s="21" t="s">
        <v>7464</v>
      </c>
      <c r="D5" s="14" t="s">
        <v>7847</v>
      </c>
      <c r="E5" s="12" t="s">
        <v>8151</v>
      </c>
      <c r="F5" s="14">
        <v>3</v>
      </c>
      <c r="G5" s="14">
        <v>3</v>
      </c>
      <c r="H5" s="55">
        <v>45219</v>
      </c>
      <c r="I5" s="91" t="s">
        <v>7344</v>
      </c>
    </row>
    <row r="6" spans="1:9" ht="47.25">
      <c r="A6" s="14" t="s">
        <v>7807</v>
      </c>
      <c r="B6" s="21" t="s">
        <v>7808</v>
      </c>
      <c r="C6" s="21" t="s">
        <v>7809</v>
      </c>
      <c r="D6" s="14" t="s">
        <v>8143</v>
      </c>
      <c r="E6" s="12" t="s">
        <v>8151</v>
      </c>
      <c r="F6" s="14">
        <v>3</v>
      </c>
      <c r="G6" s="14">
        <v>3</v>
      </c>
      <c r="H6" s="55">
        <v>45219</v>
      </c>
      <c r="I6" s="91" t="s">
        <v>7344</v>
      </c>
    </row>
    <row r="7" spans="1:9" ht="31.5">
      <c r="A7" s="14" t="s">
        <v>4698</v>
      </c>
      <c r="B7" s="18" t="s">
        <v>5537</v>
      </c>
      <c r="C7" s="18" t="s">
        <v>5023</v>
      </c>
      <c r="D7" s="9" t="s">
        <v>4699</v>
      </c>
      <c r="E7" s="9" t="s">
        <v>5013</v>
      </c>
      <c r="F7" s="35">
        <v>2</v>
      </c>
      <c r="G7" s="35">
        <v>25</v>
      </c>
      <c r="H7" s="9" t="s">
        <v>299</v>
      </c>
      <c r="I7" s="25" t="s">
        <v>8255</v>
      </c>
    </row>
    <row r="8" spans="1:9" ht="16.5">
      <c r="A8" s="14" t="s">
        <v>4917</v>
      </c>
      <c r="B8" s="18" t="s">
        <v>5523</v>
      </c>
      <c r="C8" s="18" t="s">
        <v>5062</v>
      </c>
      <c r="D8" s="9" t="s">
        <v>4918</v>
      </c>
      <c r="E8" s="9" t="s">
        <v>5013</v>
      </c>
      <c r="F8" s="35">
        <v>2</v>
      </c>
      <c r="G8" s="35">
        <v>18</v>
      </c>
      <c r="H8" s="9" t="s">
        <v>3235</v>
      </c>
      <c r="I8" s="27" t="s">
        <v>4447</v>
      </c>
    </row>
    <row r="9" spans="1:9" ht="31.5">
      <c r="A9" s="14" t="s">
        <v>4975</v>
      </c>
      <c r="B9" s="18" t="s">
        <v>5478</v>
      </c>
      <c r="C9" s="18" t="s">
        <v>5069</v>
      </c>
      <c r="D9" s="9" t="s">
        <v>4976</v>
      </c>
      <c r="E9" s="9" t="s">
        <v>5013</v>
      </c>
      <c r="F9" s="35">
        <v>2</v>
      </c>
      <c r="G9" s="35">
        <v>8</v>
      </c>
      <c r="H9" s="9" t="s">
        <v>3235</v>
      </c>
      <c r="I9" s="27" t="s">
        <v>4447</v>
      </c>
    </row>
    <row r="10" spans="1:9" ht="31.5">
      <c r="A10" s="14" t="s">
        <v>4991</v>
      </c>
      <c r="B10" s="18" t="s">
        <v>5505</v>
      </c>
      <c r="C10" s="18" t="s">
        <v>5064</v>
      </c>
      <c r="D10" s="9" t="s">
        <v>4992</v>
      </c>
      <c r="E10" s="9" t="s">
        <v>5013</v>
      </c>
      <c r="F10" s="35">
        <v>2</v>
      </c>
      <c r="G10" s="35">
        <v>8</v>
      </c>
      <c r="H10" s="9" t="s">
        <v>3235</v>
      </c>
      <c r="I10" s="27" t="s">
        <v>4447</v>
      </c>
    </row>
    <row r="11" spans="1:9" ht="16.5">
      <c r="A11" s="14" t="s">
        <v>7065</v>
      </c>
      <c r="B11" s="21" t="s">
        <v>6945</v>
      </c>
      <c r="C11" s="21" t="s">
        <v>6946</v>
      </c>
      <c r="D11" s="14" t="s">
        <v>6947</v>
      </c>
      <c r="E11" s="12" t="s">
        <v>5013</v>
      </c>
      <c r="F11" s="35">
        <v>2</v>
      </c>
      <c r="G11" s="35">
        <v>17</v>
      </c>
      <c r="H11" s="55">
        <v>44684</v>
      </c>
      <c r="I11" s="77" t="s">
        <v>6888</v>
      </c>
    </row>
    <row r="12" spans="1:9">
      <c r="A12" s="60" t="str">
        <f>("D0017659")</f>
        <v>D0017659</v>
      </c>
      <c r="B12" s="60" t="str">
        <f>("實證護理學 :基礎與應用 /")</f>
        <v>實證護理學 :基礎與應用 /</v>
      </c>
      <c r="C12" s="60" t="str">
        <f>("簡莉盈著")</f>
        <v>簡莉盈著</v>
      </c>
      <c r="D12" s="60" t="str">
        <f>("419.6 8666-2 2024")</f>
        <v>419.6 8666-2 2024</v>
      </c>
      <c r="E12" s="35" t="str">
        <f>("護理部")</f>
        <v>護理部</v>
      </c>
      <c r="F12" s="35">
        <v>2</v>
      </c>
      <c r="G12" s="35">
        <v>2</v>
      </c>
      <c r="H12" s="55">
        <v>45582</v>
      </c>
      <c r="I12" s="59" t="s">
        <v>8560</v>
      </c>
    </row>
    <row r="13" spans="1:9">
      <c r="A13" s="60" t="str">
        <f>("D0017702")</f>
        <v>D0017702</v>
      </c>
      <c r="B13" s="60" t="str">
        <f>("新編基本護理學 :學理與技術. 上冊 /")</f>
        <v>新編基本護理學 :學理與技術. 上冊 /</v>
      </c>
      <c r="C13" s="60" t="str">
        <f>("曹麗英編著")</f>
        <v>曹麗英編著</v>
      </c>
      <c r="D13" s="60" t="str">
        <f>("419.6 8458 2024 V.1")</f>
        <v>419.6 8458 2024 V.1</v>
      </c>
      <c r="E13" s="35" t="str">
        <f>("護理部")</f>
        <v>護理部</v>
      </c>
      <c r="F13" s="35">
        <v>2</v>
      </c>
      <c r="G13" s="35">
        <v>2</v>
      </c>
      <c r="H13" s="55">
        <v>45582</v>
      </c>
      <c r="I13" s="59" t="s">
        <v>8560</v>
      </c>
    </row>
    <row r="14" spans="1:9">
      <c r="A14" s="60" t="str">
        <f>("D0017729")</f>
        <v>D0017729</v>
      </c>
      <c r="B14" s="60" t="str">
        <f>("新編基本護理學 :學理與技術. 下冊 /")</f>
        <v>新編基本護理學 :學理與技術. 下冊 /</v>
      </c>
      <c r="C14" s="60" t="str">
        <f>("曹麗英編著")</f>
        <v>曹麗英編著</v>
      </c>
      <c r="D14" s="60" t="str">
        <f>("419.6 8458 2024 V.2")</f>
        <v>419.6 8458 2024 V.2</v>
      </c>
      <c r="E14" s="35" t="str">
        <f>("護理部")</f>
        <v>護理部</v>
      </c>
      <c r="F14" s="35">
        <v>2</v>
      </c>
      <c r="G14" s="35">
        <v>2</v>
      </c>
      <c r="H14" s="55">
        <v>45582</v>
      </c>
      <c r="I14" s="59" t="s">
        <v>8560</v>
      </c>
    </row>
    <row r="15" spans="1:9" ht="16.5">
      <c r="A15" s="14" t="s">
        <v>659</v>
      </c>
      <c r="B15" s="18" t="s">
        <v>5534</v>
      </c>
      <c r="C15" s="18" t="s">
        <v>5030</v>
      </c>
      <c r="D15" s="9" t="s">
        <v>660</v>
      </c>
      <c r="E15" s="9" t="s">
        <v>5013</v>
      </c>
      <c r="F15" s="35">
        <v>1</v>
      </c>
      <c r="G15" s="35">
        <v>18</v>
      </c>
      <c r="H15" s="9" t="s">
        <v>304</v>
      </c>
      <c r="I15" s="25" t="s">
        <v>8194</v>
      </c>
    </row>
    <row r="16" spans="1:9" ht="16.5">
      <c r="A16" s="14" t="s">
        <v>4736</v>
      </c>
      <c r="B16" s="18" t="s">
        <v>5488</v>
      </c>
      <c r="C16" s="18" t="s">
        <v>5048</v>
      </c>
      <c r="D16" s="9" t="s">
        <v>4737</v>
      </c>
      <c r="E16" s="9" t="s">
        <v>5013</v>
      </c>
      <c r="F16" s="35">
        <v>1</v>
      </c>
      <c r="G16" s="35">
        <v>11</v>
      </c>
      <c r="H16" s="9" t="s">
        <v>3235</v>
      </c>
      <c r="I16" s="27" t="s">
        <v>4447</v>
      </c>
    </row>
    <row r="17" spans="1:9" ht="16.5">
      <c r="A17" s="14" t="s">
        <v>4742</v>
      </c>
      <c r="B17" s="18" t="s">
        <v>5512</v>
      </c>
      <c r="C17" s="18" t="s">
        <v>5049</v>
      </c>
      <c r="D17" s="9" t="s">
        <v>4743</v>
      </c>
      <c r="E17" s="9" t="s">
        <v>5013</v>
      </c>
      <c r="F17" s="35">
        <v>1</v>
      </c>
      <c r="G17" s="35">
        <v>16</v>
      </c>
      <c r="H17" s="9" t="s">
        <v>3235</v>
      </c>
      <c r="I17" s="27" t="s">
        <v>4447</v>
      </c>
    </row>
    <row r="18" spans="1:9" ht="16.5">
      <c r="A18" s="14" t="s">
        <v>4823</v>
      </c>
      <c r="B18" s="18" t="s">
        <v>5519</v>
      </c>
      <c r="C18" s="18" t="s">
        <v>5055</v>
      </c>
      <c r="D18" s="9" t="s">
        <v>4824</v>
      </c>
      <c r="E18" s="9" t="s">
        <v>5013</v>
      </c>
      <c r="F18" s="35">
        <v>1</v>
      </c>
      <c r="G18" s="35">
        <v>25</v>
      </c>
      <c r="H18" s="9" t="s">
        <v>3235</v>
      </c>
      <c r="I18" s="27" t="s">
        <v>4447</v>
      </c>
    </row>
    <row r="19" spans="1:9" ht="16.5">
      <c r="A19" s="14" t="s">
        <v>4867</v>
      </c>
      <c r="B19" s="18" t="s">
        <v>5472</v>
      </c>
      <c r="C19" s="18" t="s">
        <v>5045</v>
      </c>
      <c r="D19" s="9" t="s">
        <v>4868</v>
      </c>
      <c r="E19" s="9" t="s">
        <v>5013</v>
      </c>
      <c r="F19" s="35">
        <v>1</v>
      </c>
      <c r="G19" s="35">
        <v>3</v>
      </c>
      <c r="H19" s="9" t="s">
        <v>3235</v>
      </c>
      <c r="I19" s="27" t="s">
        <v>4447</v>
      </c>
    </row>
    <row r="20" spans="1:9" ht="16.5">
      <c r="A20" s="14" t="s">
        <v>5426</v>
      </c>
      <c r="B20" s="18" t="s">
        <v>5547</v>
      </c>
      <c r="C20" s="18" t="s">
        <v>5437</v>
      </c>
      <c r="D20" s="9" t="s">
        <v>5438</v>
      </c>
      <c r="E20" s="9" t="s">
        <v>5013</v>
      </c>
      <c r="F20" s="14">
        <v>1</v>
      </c>
      <c r="G20" s="14">
        <v>17</v>
      </c>
      <c r="H20" s="9" t="s">
        <v>5152</v>
      </c>
      <c r="I20" s="25" t="s">
        <v>8222</v>
      </c>
    </row>
    <row r="21" spans="1:9" ht="16.5">
      <c r="A21" s="14" t="s">
        <v>5430</v>
      </c>
      <c r="B21" s="18" t="s">
        <v>5551</v>
      </c>
      <c r="C21" s="18" t="s">
        <v>5452</v>
      </c>
      <c r="D21" s="9" t="s">
        <v>5442</v>
      </c>
      <c r="E21" s="9" t="s">
        <v>5013</v>
      </c>
      <c r="F21" s="35">
        <v>1</v>
      </c>
      <c r="G21" s="35">
        <v>16</v>
      </c>
      <c r="H21" s="9" t="s">
        <v>5152</v>
      </c>
      <c r="I21" s="25" t="s">
        <v>8180</v>
      </c>
    </row>
    <row r="22" spans="1:9" ht="16.5">
      <c r="A22" s="14" t="s">
        <v>5432</v>
      </c>
      <c r="B22" s="18" t="s">
        <v>5528</v>
      </c>
      <c r="C22" s="18" t="s">
        <v>5037</v>
      </c>
      <c r="D22" s="9" t="s">
        <v>5444</v>
      </c>
      <c r="E22" s="9" t="s">
        <v>5013</v>
      </c>
      <c r="F22" s="35">
        <v>1</v>
      </c>
      <c r="G22" s="35">
        <v>17</v>
      </c>
      <c r="H22" s="9" t="s">
        <v>5152</v>
      </c>
      <c r="I22" s="25" t="s">
        <v>8180</v>
      </c>
    </row>
    <row r="23" spans="1:9" ht="16.5">
      <c r="A23" s="14" t="s">
        <v>7435</v>
      </c>
      <c r="B23" s="21" t="s">
        <v>7436</v>
      </c>
      <c r="C23" s="21" t="s">
        <v>7437</v>
      </c>
      <c r="D23" s="14" t="s">
        <v>7822</v>
      </c>
      <c r="E23" s="12" t="s">
        <v>5013</v>
      </c>
      <c r="F23" s="14">
        <v>1</v>
      </c>
      <c r="G23" s="14">
        <v>2</v>
      </c>
      <c r="H23" s="55">
        <v>45219</v>
      </c>
      <c r="I23" s="91" t="s">
        <v>7197</v>
      </c>
    </row>
    <row r="24" spans="1:9">
      <c r="A24" s="60" t="str">
        <f>("D0017756")</f>
        <v>D0017756</v>
      </c>
      <c r="B24" s="60" t="str">
        <f>("最新護理診斷手冊 :護理計畫與措施 /")</f>
        <v>最新護理診斷手冊 :護理計畫與措施 /</v>
      </c>
      <c r="C24" s="60" t="str">
        <f>("拉爾夫原著(Ralph, Sheila Sparks)")</f>
        <v>拉爾夫原著(Ralph, Sheila Sparks)</v>
      </c>
      <c r="D24" s="60" t="str">
        <f>("419.812 8359 2023")</f>
        <v>419.812 8359 2023</v>
      </c>
      <c r="E24" s="35" t="str">
        <f>("護理部")</f>
        <v>護理部</v>
      </c>
      <c r="F24" s="35">
        <v>1</v>
      </c>
      <c r="G24" s="35">
        <v>1</v>
      </c>
      <c r="H24" s="55">
        <v>45582</v>
      </c>
      <c r="I24" s="59" t="s">
        <v>8560</v>
      </c>
    </row>
    <row r="25" spans="1:9" ht="31.5">
      <c r="A25" s="14" t="s">
        <v>1047</v>
      </c>
      <c r="B25" s="18" t="s">
        <v>5457</v>
      </c>
      <c r="C25" s="18" t="s">
        <v>1048</v>
      </c>
      <c r="D25" s="9" t="s">
        <v>1049</v>
      </c>
      <c r="E25" s="9" t="s">
        <v>5013</v>
      </c>
      <c r="F25" s="35">
        <v>0</v>
      </c>
      <c r="G25" s="35">
        <v>0</v>
      </c>
      <c r="H25" s="9" t="s">
        <v>304</v>
      </c>
      <c r="I25" s="25" t="s">
        <v>8193</v>
      </c>
    </row>
    <row r="26" spans="1:9" ht="16.5">
      <c r="A26" s="14" t="s">
        <v>629</v>
      </c>
      <c r="B26" s="18" t="s">
        <v>5507</v>
      </c>
      <c r="C26" s="18" t="s">
        <v>630</v>
      </c>
      <c r="D26" s="9" t="s">
        <v>631</v>
      </c>
      <c r="E26" s="9" t="s">
        <v>5013</v>
      </c>
      <c r="F26" s="35">
        <v>0</v>
      </c>
      <c r="G26" s="35">
        <v>2</v>
      </c>
      <c r="H26" s="9" t="s">
        <v>304</v>
      </c>
      <c r="I26" s="25" t="s">
        <v>8193</v>
      </c>
    </row>
    <row r="27" spans="1:9" ht="31.5">
      <c r="A27" s="14" t="s">
        <v>1038</v>
      </c>
      <c r="B27" s="18" t="s">
        <v>5458</v>
      </c>
      <c r="C27" s="18" t="s">
        <v>1039</v>
      </c>
      <c r="D27" s="9" t="s">
        <v>1040</v>
      </c>
      <c r="E27" s="9" t="s">
        <v>5013</v>
      </c>
      <c r="F27" s="35">
        <v>0</v>
      </c>
      <c r="G27" s="35">
        <v>0</v>
      </c>
      <c r="H27" s="9" t="s">
        <v>304</v>
      </c>
      <c r="I27" s="25" t="s">
        <v>8194</v>
      </c>
    </row>
    <row r="28" spans="1:9" ht="31.5">
      <c r="A28" s="14" t="s">
        <v>1021</v>
      </c>
      <c r="B28" s="18" t="s">
        <v>5459</v>
      </c>
      <c r="C28" s="18" t="s">
        <v>1022</v>
      </c>
      <c r="D28" s="9" t="s">
        <v>1023</v>
      </c>
      <c r="E28" s="9" t="s">
        <v>5013</v>
      </c>
      <c r="F28" s="35">
        <v>0</v>
      </c>
      <c r="G28" s="35">
        <v>0</v>
      </c>
      <c r="H28" s="9" t="s">
        <v>304</v>
      </c>
      <c r="I28" s="25" t="s">
        <v>8194</v>
      </c>
    </row>
    <row r="29" spans="1:9" ht="31.5">
      <c r="A29" s="14" t="s">
        <v>1024</v>
      </c>
      <c r="B29" s="18" t="s">
        <v>5459</v>
      </c>
      <c r="C29" s="18" t="s">
        <v>1022</v>
      </c>
      <c r="D29" s="9" t="s">
        <v>1025</v>
      </c>
      <c r="E29" s="9" t="s">
        <v>5013</v>
      </c>
      <c r="F29" s="35">
        <v>0</v>
      </c>
      <c r="G29" s="35">
        <v>0</v>
      </c>
      <c r="H29" s="9" t="s">
        <v>304</v>
      </c>
      <c r="I29" s="25" t="s">
        <v>8194</v>
      </c>
    </row>
    <row r="30" spans="1:9" ht="16.5">
      <c r="A30" s="14" t="s">
        <v>1060</v>
      </c>
      <c r="B30" s="18" t="s">
        <v>5460</v>
      </c>
      <c r="C30" s="18" t="s">
        <v>5026</v>
      </c>
      <c r="D30" s="9" t="s">
        <v>1061</v>
      </c>
      <c r="E30" s="9" t="s">
        <v>5013</v>
      </c>
      <c r="F30" s="35">
        <v>0</v>
      </c>
      <c r="G30" s="35">
        <v>0</v>
      </c>
      <c r="H30" s="9" t="s">
        <v>304</v>
      </c>
      <c r="I30" s="25" t="s">
        <v>8194</v>
      </c>
    </row>
    <row r="31" spans="1:9" ht="16.5">
      <c r="A31" s="14" t="s">
        <v>1062</v>
      </c>
      <c r="B31" s="18" t="s">
        <v>5460</v>
      </c>
      <c r="C31" s="18" t="s">
        <v>5026</v>
      </c>
      <c r="D31" s="9" t="s">
        <v>1063</v>
      </c>
      <c r="E31" s="9" t="s">
        <v>5013</v>
      </c>
      <c r="F31" s="35">
        <v>0</v>
      </c>
      <c r="G31" s="35">
        <v>0</v>
      </c>
      <c r="H31" s="9" t="s">
        <v>304</v>
      </c>
      <c r="I31" s="25" t="s">
        <v>8194</v>
      </c>
    </row>
    <row r="32" spans="1:9" ht="16.5">
      <c r="A32" s="14" t="s">
        <v>1032</v>
      </c>
      <c r="B32" s="18" t="s">
        <v>5461</v>
      </c>
      <c r="C32" s="18" t="s">
        <v>1033</v>
      </c>
      <c r="D32" s="9" t="s">
        <v>1034</v>
      </c>
      <c r="E32" s="9" t="s">
        <v>5013</v>
      </c>
      <c r="F32" s="35">
        <v>0</v>
      </c>
      <c r="G32" s="35">
        <v>0</v>
      </c>
      <c r="H32" s="9" t="s">
        <v>304</v>
      </c>
      <c r="I32" s="25" t="s">
        <v>8194</v>
      </c>
    </row>
    <row r="33" spans="1:9" ht="16.5">
      <c r="A33" s="14" t="s">
        <v>1035</v>
      </c>
      <c r="B33" s="18" t="s">
        <v>5462</v>
      </c>
      <c r="C33" s="18" t="s">
        <v>1036</v>
      </c>
      <c r="D33" s="9" t="s">
        <v>1037</v>
      </c>
      <c r="E33" s="9" t="s">
        <v>5013</v>
      </c>
      <c r="F33" s="35">
        <v>0</v>
      </c>
      <c r="G33" s="35">
        <v>2</v>
      </c>
      <c r="H33" s="9" t="s">
        <v>304</v>
      </c>
      <c r="I33" s="25" t="s">
        <v>8194</v>
      </c>
    </row>
    <row r="34" spans="1:9" ht="16.5">
      <c r="A34" s="14" t="s">
        <v>625</v>
      </c>
      <c r="B34" s="18" t="s">
        <v>626</v>
      </c>
      <c r="C34" s="18" t="s">
        <v>627</v>
      </c>
      <c r="D34" s="9" t="s">
        <v>628</v>
      </c>
      <c r="E34" s="9" t="s">
        <v>5013</v>
      </c>
      <c r="F34" s="35">
        <v>0</v>
      </c>
      <c r="G34" s="35">
        <v>2</v>
      </c>
      <c r="H34" s="9" t="s">
        <v>304</v>
      </c>
      <c r="I34" s="25" t="s">
        <v>8194</v>
      </c>
    </row>
    <row r="35" spans="1:9" ht="16.5">
      <c r="A35" s="14" t="s">
        <v>1292</v>
      </c>
      <c r="B35" s="18" t="s">
        <v>5508</v>
      </c>
      <c r="C35" s="18" t="s">
        <v>1293</v>
      </c>
      <c r="D35" s="9" t="s">
        <v>1294</v>
      </c>
      <c r="E35" s="9" t="s">
        <v>5013</v>
      </c>
      <c r="F35" s="35">
        <v>0</v>
      </c>
      <c r="G35" s="35">
        <v>5</v>
      </c>
      <c r="H35" s="9" t="s">
        <v>304</v>
      </c>
      <c r="I35" s="25" t="s">
        <v>8194</v>
      </c>
    </row>
    <row r="36" spans="1:9" ht="31.5">
      <c r="A36" s="14" t="s">
        <v>1018</v>
      </c>
      <c r="B36" s="18" t="s">
        <v>1019</v>
      </c>
      <c r="C36" s="18" t="s">
        <v>4700</v>
      </c>
      <c r="D36" s="9" t="s">
        <v>1020</v>
      </c>
      <c r="E36" s="9" t="s">
        <v>5013</v>
      </c>
      <c r="F36" s="35">
        <v>0</v>
      </c>
      <c r="G36" s="35">
        <v>1</v>
      </c>
      <c r="H36" s="9" t="s">
        <v>304</v>
      </c>
      <c r="I36" s="25" t="s">
        <v>8194</v>
      </c>
    </row>
    <row r="37" spans="1:9" ht="16.5">
      <c r="A37" s="14" t="s">
        <v>1041</v>
      </c>
      <c r="B37" s="18" t="s">
        <v>5463</v>
      </c>
      <c r="C37" s="18" t="s">
        <v>1042</v>
      </c>
      <c r="D37" s="9" t="s">
        <v>1043</v>
      </c>
      <c r="E37" s="9" t="s">
        <v>5013</v>
      </c>
      <c r="F37" s="35">
        <v>0</v>
      </c>
      <c r="G37" s="35">
        <v>0</v>
      </c>
      <c r="H37" s="9" t="s">
        <v>304</v>
      </c>
      <c r="I37" s="25" t="s">
        <v>8194</v>
      </c>
    </row>
    <row r="38" spans="1:9" ht="16.5">
      <c r="A38" s="14" t="s">
        <v>1044</v>
      </c>
      <c r="B38" s="18" t="s">
        <v>5485</v>
      </c>
      <c r="C38" s="18" t="s">
        <v>1045</v>
      </c>
      <c r="D38" s="9" t="s">
        <v>1046</v>
      </c>
      <c r="E38" s="9" t="s">
        <v>5013</v>
      </c>
      <c r="F38" s="35">
        <v>0</v>
      </c>
      <c r="G38" s="35">
        <v>3</v>
      </c>
      <c r="H38" s="9" t="s">
        <v>304</v>
      </c>
      <c r="I38" s="25" t="s">
        <v>8194</v>
      </c>
    </row>
    <row r="39" spans="1:9" ht="16.5">
      <c r="A39" s="14" t="s">
        <v>636</v>
      </c>
      <c r="B39" s="18" t="s">
        <v>5529</v>
      </c>
      <c r="C39" s="18" t="s">
        <v>637</v>
      </c>
      <c r="D39" s="9" t="s">
        <v>638</v>
      </c>
      <c r="E39" s="9" t="s">
        <v>5013</v>
      </c>
      <c r="F39" s="35">
        <v>0</v>
      </c>
      <c r="G39" s="35">
        <v>7</v>
      </c>
      <c r="H39" s="9" t="s">
        <v>304</v>
      </c>
      <c r="I39" s="25" t="s">
        <v>8194</v>
      </c>
    </row>
    <row r="40" spans="1:9" ht="16.5">
      <c r="A40" s="14" t="s">
        <v>621</v>
      </c>
      <c r="B40" s="18" t="s">
        <v>5504</v>
      </c>
      <c r="C40" s="18" t="s">
        <v>5027</v>
      </c>
      <c r="D40" s="9" t="s">
        <v>622</v>
      </c>
      <c r="E40" s="9" t="s">
        <v>5013</v>
      </c>
      <c r="F40" s="35">
        <v>0</v>
      </c>
      <c r="G40" s="35">
        <v>16</v>
      </c>
      <c r="H40" s="9" t="s">
        <v>304</v>
      </c>
      <c r="I40" s="25" t="s">
        <v>8194</v>
      </c>
    </row>
    <row r="41" spans="1:9" ht="16.5">
      <c r="A41" s="14" t="s">
        <v>661</v>
      </c>
      <c r="B41" s="18" t="s">
        <v>5531</v>
      </c>
      <c r="C41" s="18" t="s">
        <v>5028</v>
      </c>
      <c r="D41" s="9" t="s">
        <v>662</v>
      </c>
      <c r="E41" s="9" t="s">
        <v>5013</v>
      </c>
      <c r="F41" s="35">
        <v>0</v>
      </c>
      <c r="G41" s="35">
        <v>16</v>
      </c>
      <c r="H41" s="9" t="s">
        <v>304</v>
      </c>
      <c r="I41" s="25" t="s">
        <v>8194</v>
      </c>
    </row>
    <row r="42" spans="1:9" ht="16.5">
      <c r="A42" s="14" t="s">
        <v>1064</v>
      </c>
      <c r="B42" s="18" t="s">
        <v>5460</v>
      </c>
      <c r="C42" s="18" t="s">
        <v>5026</v>
      </c>
      <c r="D42" s="9" t="s">
        <v>1065</v>
      </c>
      <c r="E42" s="9" t="s">
        <v>5013</v>
      </c>
      <c r="F42" s="35">
        <v>0</v>
      </c>
      <c r="G42" s="35">
        <v>2</v>
      </c>
      <c r="H42" s="9" t="s">
        <v>304</v>
      </c>
      <c r="I42" s="25" t="s">
        <v>8194</v>
      </c>
    </row>
    <row r="43" spans="1:9" ht="16.5">
      <c r="A43" s="14" t="s">
        <v>1029</v>
      </c>
      <c r="B43" s="18" t="s">
        <v>5464</v>
      </c>
      <c r="C43" s="18" t="s">
        <v>1030</v>
      </c>
      <c r="D43" s="9" t="s">
        <v>1031</v>
      </c>
      <c r="E43" s="9" t="s">
        <v>5013</v>
      </c>
      <c r="F43" s="35">
        <v>0</v>
      </c>
      <c r="G43" s="35">
        <v>0</v>
      </c>
      <c r="H43" s="9" t="s">
        <v>304</v>
      </c>
      <c r="I43" s="25" t="s">
        <v>8194</v>
      </c>
    </row>
    <row r="44" spans="1:9" ht="31.5">
      <c r="A44" s="14" t="s">
        <v>1026</v>
      </c>
      <c r="B44" s="18" t="s">
        <v>5465</v>
      </c>
      <c r="C44" s="18" t="s">
        <v>1027</v>
      </c>
      <c r="D44" s="9" t="s">
        <v>1028</v>
      </c>
      <c r="E44" s="9" t="s">
        <v>5013</v>
      </c>
      <c r="F44" s="35">
        <v>0</v>
      </c>
      <c r="G44" s="35">
        <v>1</v>
      </c>
      <c r="H44" s="9" t="s">
        <v>304</v>
      </c>
      <c r="I44" s="25" t="s">
        <v>8194</v>
      </c>
    </row>
    <row r="45" spans="1:9" ht="16.5">
      <c r="A45" s="14" t="s">
        <v>647</v>
      </c>
      <c r="B45" s="18" t="s">
        <v>5526</v>
      </c>
      <c r="C45" s="18" t="s">
        <v>5029</v>
      </c>
      <c r="D45" s="9" t="s">
        <v>648</v>
      </c>
      <c r="E45" s="9" t="s">
        <v>5013</v>
      </c>
      <c r="F45" s="35">
        <v>0</v>
      </c>
      <c r="G45" s="35">
        <v>8</v>
      </c>
      <c r="H45" s="9" t="s">
        <v>304</v>
      </c>
      <c r="I45" s="25" t="s">
        <v>8194</v>
      </c>
    </row>
    <row r="46" spans="1:9" ht="16.5">
      <c r="A46" s="14" t="s">
        <v>623</v>
      </c>
      <c r="B46" s="18" t="s">
        <v>5540</v>
      </c>
      <c r="C46" s="18" t="s">
        <v>3159</v>
      </c>
      <c r="D46" s="9" t="s">
        <v>624</v>
      </c>
      <c r="E46" s="9" t="s">
        <v>5013</v>
      </c>
      <c r="F46" s="35">
        <v>0</v>
      </c>
      <c r="G46" s="35">
        <v>19</v>
      </c>
      <c r="H46" s="9" t="s">
        <v>304</v>
      </c>
      <c r="I46" s="25" t="s">
        <v>8194</v>
      </c>
    </row>
    <row r="47" spans="1:9" ht="16.5">
      <c r="A47" s="14" t="s">
        <v>639</v>
      </c>
      <c r="B47" s="18" t="s">
        <v>5536</v>
      </c>
      <c r="C47" s="18" t="s">
        <v>5014</v>
      </c>
      <c r="D47" s="9" t="s">
        <v>640</v>
      </c>
      <c r="E47" s="9" t="s">
        <v>5013</v>
      </c>
      <c r="F47" s="35">
        <v>0</v>
      </c>
      <c r="G47" s="35">
        <v>24</v>
      </c>
      <c r="H47" s="9" t="s">
        <v>299</v>
      </c>
      <c r="I47" s="25" t="s">
        <v>8186</v>
      </c>
    </row>
    <row r="48" spans="1:9" ht="16.5">
      <c r="A48" s="14" t="s">
        <v>643</v>
      </c>
      <c r="B48" s="18" t="s">
        <v>5524</v>
      </c>
      <c r="C48" s="18" t="s">
        <v>5015</v>
      </c>
      <c r="D48" s="9" t="s">
        <v>644</v>
      </c>
      <c r="E48" s="9" t="s">
        <v>5013</v>
      </c>
      <c r="F48" s="35">
        <v>0</v>
      </c>
      <c r="G48" s="35">
        <v>11</v>
      </c>
      <c r="H48" s="9" t="s">
        <v>299</v>
      </c>
      <c r="I48" s="25" t="s">
        <v>8186</v>
      </c>
    </row>
    <row r="49" spans="1:9" ht="16.5">
      <c r="A49" s="14" t="s">
        <v>645</v>
      </c>
      <c r="B49" s="18" t="s">
        <v>5524</v>
      </c>
      <c r="C49" s="18" t="s">
        <v>5015</v>
      </c>
      <c r="D49" s="9" t="s">
        <v>646</v>
      </c>
      <c r="E49" s="9" t="s">
        <v>5013</v>
      </c>
      <c r="F49" s="35">
        <v>0</v>
      </c>
      <c r="G49" s="35">
        <v>10</v>
      </c>
      <c r="H49" s="9" t="s">
        <v>299</v>
      </c>
      <c r="I49" s="25" t="s">
        <v>8186</v>
      </c>
    </row>
    <row r="50" spans="1:9" ht="16.5">
      <c r="A50" s="14" t="s">
        <v>1307</v>
      </c>
      <c r="B50" s="18" t="s">
        <v>5495</v>
      </c>
      <c r="C50" s="18" t="s">
        <v>5019</v>
      </c>
      <c r="D50" s="9" t="s">
        <v>1308</v>
      </c>
      <c r="E50" s="9" t="s">
        <v>5013</v>
      </c>
      <c r="F50" s="35">
        <v>0</v>
      </c>
      <c r="G50" s="35">
        <v>0</v>
      </c>
      <c r="H50" s="9" t="s">
        <v>299</v>
      </c>
      <c r="I50" s="25" t="s">
        <v>8255</v>
      </c>
    </row>
    <row r="51" spans="1:9" ht="16.5">
      <c r="A51" s="14" t="s">
        <v>632</v>
      </c>
      <c r="B51" s="18" t="s">
        <v>5496</v>
      </c>
      <c r="C51" s="18" t="s">
        <v>5020</v>
      </c>
      <c r="D51" s="9" t="s">
        <v>633</v>
      </c>
      <c r="E51" s="9" t="s">
        <v>5013</v>
      </c>
      <c r="F51" s="35">
        <v>0</v>
      </c>
      <c r="G51" s="35">
        <v>3</v>
      </c>
      <c r="H51" s="9" t="s">
        <v>299</v>
      </c>
      <c r="I51" s="25" t="s">
        <v>8255</v>
      </c>
    </row>
    <row r="52" spans="1:9" ht="33">
      <c r="A52" s="14" t="s">
        <v>1305</v>
      </c>
      <c r="B52" s="18" t="s">
        <v>5497</v>
      </c>
      <c r="C52" s="18" t="s">
        <v>5021</v>
      </c>
      <c r="D52" s="9" t="s">
        <v>1306</v>
      </c>
      <c r="E52" s="9" t="s">
        <v>5013</v>
      </c>
      <c r="F52" s="35">
        <v>0</v>
      </c>
      <c r="G52" s="35">
        <v>7</v>
      </c>
      <c r="H52" s="9" t="s">
        <v>299</v>
      </c>
      <c r="I52" s="25" t="s">
        <v>8255</v>
      </c>
    </row>
    <row r="53" spans="1:9" ht="16.5">
      <c r="A53" s="14" t="s">
        <v>663</v>
      </c>
      <c r="B53" s="18" t="s">
        <v>5541</v>
      </c>
      <c r="C53" s="18" t="s">
        <v>5022</v>
      </c>
      <c r="D53" s="9" t="s">
        <v>664</v>
      </c>
      <c r="E53" s="9" t="s">
        <v>5013</v>
      </c>
      <c r="F53" s="35">
        <v>0</v>
      </c>
      <c r="G53" s="35">
        <v>32</v>
      </c>
      <c r="H53" s="9" t="s">
        <v>299</v>
      </c>
      <c r="I53" s="25" t="s">
        <v>8255</v>
      </c>
    </row>
    <row r="54" spans="1:9" ht="16.5">
      <c r="A54" s="14" t="s">
        <v>649</v>
      </c>
      <c r="B54" s="18" t="s">
        <v>5515</v>
      </c>
      <c r="C54" s="21"/>
      <c r="D54" s="9" t="s">
        <v>650</v>
      </c>
      <c r="E54" s="9" t="s">
        <v>5013</v>
      </c>
      <c r="F54" s="35">
        <v>0</v>
      </c>
      <c r="G54" s="35">
        <v>3</v>
      </c>
      <c r="H54" s="9" t="s">
        <v>299</v>
      </c>
      <c r="I54" s="25" t="s">
        <v>8255</v>
      </c>
    </row>
    <row r="55" spans="1:9" ht="16.5">
      <c r="A55" s="14" t="s">
        <v>653</v>
      </c>
      <c r="B55" s="18" t="s">
        <v>5525</v>
      </c>
      <c r="C55" s="18" t="s">
        <v>5024</v>
      </c>
      <c r="D55" s="9" t="s">
        <v>654</v>
      </c>
      <c r="E55" s="9" t="s">
        <v>5013</v>
      </c>
      <c r="F55" s="35">
        <v>0</v>
      </c>
      <c r="G55" s="35">
        <v>8</v>
      </c>
      <c r="H55" s="9" t="s">
        <v>299</v>
      </c>
      <c r="I55" s="25" t="s">
        <v>8255</v>
      </c>
    </row>
    <row r="56" spans="1:9" ht="16.5">
      <c r="A56" s="14" t="s">
        <v>655</v>
      </c>
      <c r="B56" s="18" t="s">
        <v>5525</v>
      </c>
      <c r="C56" s="18" t="s">
        <v>5024</v>
      </c>
      <c r="D56" s="9" t="s">
        <v>656</v>
      </c>
      <c r="E56" s="9" t="s">
        <v>5013</v>
      </c>
      <c r="F56" s="35">
        <v>0</v>
      </c>
      <c r="G56" s="35">
        <v>5</v>
      </c>
      <c r="H56" s="9" t="s">
        <v>299</v>
      </c>
      <c r="I56" s="25" t="s">
        <v>8255</v>
      </c>
    </row>
    <row r="57" spans="1:9" ht="31.5">
      <c r="A57" s="14" t="s">
        <v>667</v>
      </c>
      <c r="B57" s="18" t="s">
        <v>5532</v>
      </c>
      <c r="C57" s="18" t="s">
        <v>5025</v>
      </c>
      <c r="D57" s="9" t="s">
        <v>668</v>
      </c>
      <c r="E57" s="9" t="s">
        <v>5013</v>
      </c>
      <c r="F57" s="35">
        <v>0</v>
      </c>
      <c r="G57" s="35">
        <v>16</v>
      </c>
      <c r="H57" s="9" t="s">
        <v>299</v>
      </c>
      <c r="I57" s="25" t="s">
        <v>8255</v>
      </c>
    </row>
    <row r="58" spans="1:9" ht="31.5">
      <c r="A58" s="14" t="s">
        <v>651</v>
      </c>
      <c r="B58" s="18" t="s">
        <v>5532</v>
      </c>
      <c r="C58" s="18" t="s">
        <v>5025</v>
      </c>
      <c r="D58" s="9" t="s">
        <v>652</v>
      </c>
      <c r="E58" s="9" t="s">
        <v>5013</v>
      </c>
      <c r="F58" s="35">
        <v>0</v>
      </c>
      <c r="G58" s="35">
        <v>12</v>
      </c>
      <c r="H58" s="9" t="s">
        <v>299</v>
      </c>
      <c r="I58" s="25" t="s">
        <v>8255</v>
      </c>
    </row>
    <row r="59" spans="1:9" ht="16.5">
      <c r="A59" s="14" t="s">
        <v>657</v>
      </c>
      <c r="B59" s="18" t="s">
        <v>5538</v>
      </c>
      <c r="C59" s="18" t="s">
        <v>2552</v>
      </c>
      <c r="D59" s="9" t="s">
        <v>658</v>
      </c>
      <c r="E59" s="9" t="s">
        <v>5013</v>
      </c>
      <c r="F59" s="35">
        <v>0</v>
      </c>
      <c r="G59" s="35">
        <v>26</v>
      </c>
      <c r="H59" s="9" t="s">
        <v>295</v>
      </c>
      <c r="I59" s="25" t="s">
        <v>8190</v>
      </c>
    </row>
    <row r="60" spans="1:9" ht="16.5">
      <c r="A60" s="14" t="s">
        <v>619</v>
      </c>
      <c r="B60" s="18" t="s">
        <v>5509</v>
      </c>
      <c r="C60" s="18" t="s">
        <v>1290</v>
      </c>
      <c r="D60" s="9" t="s">
        <v>620</v>
      </c>
      <c r="E60" s="9" t="s">
        <v>5013</v>
      </c>
      <c r="F60" s="35">
        <v>0</v>
      </c>
      <c r="G60" s="35">
        <v>5</v>
      </c>
      <c r="H60" s="9" t="s">
        <v>295</v>
      </c>
      <c r="I60" s="25" t="s">
        <v>8190</v>
      </c>
    </row>
    <row r="61" spans="1:9" ht="16.5">
      <c r="A61" s="14" t="s">
        <v>1074</v>
      </c>
      <c r="B61" s="18" t="s">
        <v>5509</v>
      </c>
      <c r="C61" s="18" t="s">
        <v>1290</v>
      </c>
      <c r="D61" s="9" t="s">
        <v>1291</v>
      </c>
      <c r="E61" s="9" t="s">
        <v>5013</v>
      </c>
      <c r="F61" s="35">
        <v>0</v>
      </c>
      <c r="G61" s="35">
        <v>5</v>
      </c>
      <c r="H61" s="9" t="s">
        <v>295</v>
      </c>
      <c r="I61" s="25" t="s">
        <v>8190</v>
      </c>
    </row>
    <row r="62" spans="1:9" ht="16.5">
      <c r="A62" s="14" t="s">
        <v>665</v>
      </c>
      <c r="B62" s="18" t="s">
        <v>5533</v>
      </c>
      <c r="C62" s="18" t="s">
        <v>5031</v>
      </c>
      <c r="D62" s="9" t="s">
        <v>666</v>
      </c>
      <c r="E62" s="9" t="s">
        <v>5013</v>
      </c>
      <c r="F62" s="35">
        <v>0</v>
      </c>
      <c r="G62" s="35">
        <v>10</v>
      </c>
      <c r="H62" s="9" t="s">
        <v>295</v>
      </c>
      <c r="I62" s="25" t="s">
        <v>8190</v>
      </c>
    </row>
    <row r="63" spans="1:9" ht="31.5">
      <c r="A63" s="14" t="s">
        <v>606</v>
      </c>
      <c r="B63" s="18" t="s">
        <v>5498</v>
      </c>
      <c r="C63" s="18" t="s">
        <v>1612</v>
      </c>
      <c r="D63" s="9" t="s">
        <v>607</v>
      </c>
      <c r="E63" s="9" t="s">
        <v>5013</v>
      </c>
      <c r="F63" s="35">
        <v>0</v>
      </c>
      <c r="G63" s="35">
        <v>12</v>
      </c>
      <c r="H63" s="9" t="s">
        <v>295</v>
      </c>
      <c r="I63" s="25" t="s">
        <v>8257</v>
      </c>
    </row>
    <row r="64" spans="1:9" ht="31.5">
      <c r="A64" s="14" t="s">
        <v>608</v>
      </c>
      <c r="B64" s="18" t="s">
        <v>5498</v>
      </c>
      <c r="C64" s="18" t="s">
        <v>1612</v>
      </c>
      <c r="D64" s="9" t="s">
        <v>609</v>
      </c>
      <c r="E64" s="9" t="s">
        <v>5013</v>
      </c>
      <c r="F64" s="35">
        <v>0</v>
      </c>
      <c r="G64" s="35">
        <v>18</v>
      </c>
      <c r="H64" s="9" t="s">
        <v>295</v>
      </c>
      <c r="I64" s="25" t="s">
        <v>8257</v>
      </c>
    </row>
    <row r="65" spans="1:9" ht="31.5">
      <c r="A65" s="14" t="s">
        <v>610</v>
      </c>
      <c r="B65" s="18" t="s">
        <v>5498</v>
      </c>
      <c r="C65" s="18" t="s">
        <v>1612</v>
      </c>
      <c r="D65" s="9" t="s">
        <v>611</v>
      </c>
      <c r="E65" s="9" t="s">
        <v>5013</v>
      </c>
      <c r="F65" s="35">
        <v>0</v>
      </c>
      <c r="G65" s="35">
        <v>22</v>
      </c>
      <c r="H65" s="9" t="s">
        <v>295</v>
      </c>
      <c r="I65" s="25" t="s">
        <v>8257</v>
      </c>
    </row>
    <row r="66" spans="1:9" ht="31.5">
      <c r="A66" s="14" t="s">
        <v>1309</v>
      </c>
      <c r="B66" s="18" t="s">
        <v>5539</v>
      </c>
      <c r="C66" s="18" t="s">
        <v>5032</v>
      </c>
      <c r="D66" s="9" t="s">
        <v>1310</v>
      </c>
      <c r="E66" s="9" t="s">
        <v>5013</v>
      </c>
      <c r="F66" s="35">
        <v>0</v>
      </c>
      <c r="G66" s="35">
        <v>57</v>
      </c>
      <c r="H66" s="9" t="s">
        <v>266</v>
      </c>
      <c r="I66" s="25" t="s">
        <v>8182</v>
      </c>
    </row>
    <row r="67" spans="1:9" ht="31.5">
      <c r="A67" s="14" t="s">
        <v>4701</v>
      </c>
      <c r="B67" s="18" t="s">
        <v>5539</v>
      </c>
      <c r="C67" s="18" t="s">
        <v>5032</v>
      </c>
      <c r="D67" s="9" t="s">
        <v>1311</v>
      </c>
      <c r="E67" s="9" t="s">
        <v>5013</v>
      </c>
      <c r="F67" s="35">
        <v>0</v>
      </c>
      <c r="G67" s="35">
        <v>76</v>
      </c>
      <c r="H67" s="9" t="s">
        <v>266</v>
      </c>
      <c r="I67" s="25" t="s">
        <v>8182</v>
      </c>
    </row>
    <row r="68" spans="1:9" ht="16.5">
      <c r="A68" s="14" t="s">
        <v>1054</v>
      </c>
      <c r="B68" s="18" t="s">
        <v>5466</v>
      </c>
      <c r="C68" s="18" t="s">
        <v>5033</v>
      </c>
      <c r="D68" s="9" t="s">
        <v>1055</v>
      </c>
      <c r="E68" s="9" t="s">
        <v>5013</v>
      </c>
      <c r="F68" s="35">
        <v>0</v>
      </c>
      <c r="G68" s="35">
        <v>1</v>
      </c>
      <c r="H68" s="9" t="s">
        <v>266</v>
      </c>
      <c r="I68" s="25" t="s">
        <v>8192</v>
      </c>
    </row>
    <row r="69" spans="1:9" ht="16.5">
      <c r="A69" s="14" t="s">
        <v>1301</v>
      </c>
      <c r="B69" s="18" t="s">
        <v>5499</v>
      </c>
      <c r="C69" s="18" t="s">
        <v>5034</v>
      </c>
      <c r="D69" s="9" t="s">
        <v>1302</v>
      </c>
      <c r="E69" s="9" t="s">
        <v>5013</v>
      </c>
      <c r="F69" s="35">
        <v>0</v>
      </c>
      <c r="G69" s="35">
        <v>2</v>
      </c>
      <c r="H69" s="9" t="s">
        <v>266</v>
      </c>
      <c r="I69" s="25" t="s">
        <v>8192</v>
      </c>
    </row>
    <row r="70" spans="1:9" ht="16.5">
      <c r="A70" s="14" t="s">
        <v>1303</v>
      </c>
      <c r="B70" s="18" t="s">
        <v>5499</v>
      </c>
      <c r="C70" s="18" t="s">
        <v>5034</v>
      </c>
      <c r="D70" s="9" t="s">
        <v>1304</v>
      </c>
      <c r="E70" s="9" t="s">
        <v>5013</v>
      </c>
      <c r="F70" s="35">
        <v>0</v>
      </c>
      <c r="G70" s="35">
        <v>5</v>
      </c>
      <c r="H70" s="9" t="s">
        <v>266</v>
      </c>
      <c r="I70" s="25" t="s">
        <v>8192</v>
      </c>
    </row>
    <row r="71" spans="1:9" ht="16.5">
      <c r="A71" s="14" t="s">
        <v>641</v>
      </c>
      <c r="B71" s="18" t="s">
        <v>5499</v>
      </c>
      <c r="C71" s="18" t="s">
        <v>5034</v>
      </c>
      <c r="D71" s="9" t="s">
        <v>642</v>
      </c>
      <c r="E71" s="9" t="s">
        <v>5013</v>
      </c>
      <c r="F71" s="35">
        <v>0</v>
      </c>
      <c r="G71" s="35">
        <v>7</v>
      </c>
      <c r="H71" s="9" t="s">
        <v>266</v>
      </c>
      <c r="I71" s="25" t="s">
        <v>8192</v>
      </c>
    </row>
    <row r="72" spans="1:9" ht="16.5">
      <c r="A72" s="14" t="s">
        <v>1066</v>
      </c>
      <c r="B72" s="18" t="s">
        <v>5526</v>
      </c>
      <c r="C72" s="18" t="s">
        <v>5029</v>
      </c>
      <c r="D72" s="9" t="s">
        <v>1067</v>
      </c>
      <c r="E72" s="9" t="s">
        <v>5013</v>
      </c>
      <c r="F72" s="35">
        <v>0</v>
      </c>
      <c r="G72" s="35">
        <v>6</v>
      </c>
      <c r="H72" s="9" t="s">
        <v>266</v>
      </c>
      <c r="I72" s="25" t="s">
        <v>8192</v>
      </c>
    </row>
    <row r="73" spans="1:9" ht="16.5">
      <c r="A73" s="14" t="s">
        <v>1068</v>
      </c>
      <c r="B73" s="18" t="s">
        <v>5526</v>
      </c>
      <c r="C73" s="18" t="s">
        <v>5029</v>
      </c>
      <c r="D73" s="9" t="s">
        <v>1069</v>
      </c>
      <c r="E73" s="9" t="s">
        <v>5013</v>
      </c>
      <c r="F73" s="35">
        <v>0</v>
      </c>
      <c r="G73" s="35">
        <v>14</v>
      </c>
      <c r="H73" s="9" t="s">
        <v>266</v>
      </c>
      <c r="I73" s="25" t="s">
        <v>8192</v>
      </c>
    </row>
    <row r="74" spans="1:9" ht="16.5">
      <c r="A74" s="14" t="s">
        <v>1070</v>
      </c>
      <c r="B74" s="18" t="s">
        <v>5516</v>
      </c>
      <c r="C74" s="18" t="s">
        <v>1419</v>
      </c>
      <c r="D74" s="9" t="s">
        <v>1071</v>
      </c>
      <c r="E74" s="9" t="s">
        <v>5013</v>
      </c>
      <c r="F74" s="35">
        <v>0</v>
      </c>
      <c r="G74" s="35">
        <v>4</v>
      </c>
      <c r="H74" s="9" t="s">
        <v>266</v>
      </c>
      <c r="I74" s="25" t="s">
        <v>8192</v>
      </c>
    </row>
    <row r="75" spans="1:9" ht="16.5">
      <c r="A75" s="14" t="s">
        <v>1056</v>
      </c>
      <c r="B75" s="18" t="s">
        <v>5522</v>
      </c>
      <c r="C75" s="18" t="s">
        <v>5035</v>
      </c>
      <c r="D75" s="9" t="s">
        <v>1057</v>
      </c>
      <c r="E75" s="9" t="s">
        <v>5013</v>
      </c>
      <c r="F75" s="35">
        <v>0</v>
      </c>
      <c r="G75" s="35">
        <v>11</v>
      </c>
      <c r="H75" s="9" t="s">
        <v>266</v>
      </c>
      <c r="I75" s="25" t="s">
        <v>8192</v>
      </c>
    </row>
    <row r="76" spans="1:9" ht="16.5">
      <c r="A76" s="14" t="s">
        <v>1058</v>
      </c>
      <c r="B76" s="18" t="s">
        <v>5522</v>
      </c>
      <c r="C76" s="18" t="s">
        <v>5035</v>
      </c>
      <c r="D76" s="9" t="s">
        <v>1059</v>
      </c>
      <c r="E76" s="9" t="s">
        <v>5013</v>
      </c>
      <c r="F76" s="35">
        <v>0</v>
      </c>
      <c r="G76" s="35">
        <v>19</v>
      </c>
      <c r="H76" s="9" t="s">
        <v>266</v>
      </c>
      <c r="I76" s="25" t="s">
        <v>8192</v>
      </c>
    </row>
    <row r="77" spans="1:9" ht="16.5">
      <c r="A77" s="14" t="s">
        <v>612</v>
      </c>
      <c r="B77" s="18" t="s">
        <v>5527</v>
      </c>
      <c r="C77" s="18" t="s">
        <v>5036</v>
      </c>
      <c r="D77" s="9" t="s">
        <v>613</v>
      </c>
      <c r="E77" s="9" t="s">
        <v>5013</v>
      </c>
      <c r="F77" s="35">
        <v>0</v>
      </c>
      <c r="G77" s="35">
        <v>16</v>
      </c>
      <c r="H77" s="9" t="s">
        <v>266</v>
      </c>
      <c r="I77" s="25" t="s">
        <v>8192</v>
      </c>
    </row>
    <row r="78" spans="1:9" ht="16.5">
      <c r="A78" s="14" t="s">
        <v>634</v>
      </c>
      <c r="B78" s="18" t="s">
        <v>5527</v>
      </c>
      <c r="C78" s="18" t="s">
        <v>5036</v>
      </c>
      <c r="D78" s="9" t="s">
        <v>635</v>
      </c>
      <c r="E78" s="9" t="s">
        <v>5013</v>
      </c>
      <c r="F78" s="35">
        <v>0</v>
      </c>
      <c r="G78" s="35">
        <v>28</v>
      </c>
      <c r="H78" s="9" t="s">
        <v>266</v>
      </c>
      <c r="I78" s="25" t="s">
        <v>8192</v>
      </c>
    </row>
    <row r="79" spans="1:9" ht="16.5">
      <c r="A79" s="14" t="s">
        <v>617</v>
      </c>
      <c r="B79" s="18" t="s">
        <v>5528</v>
      </c>
      <c r="C79" s="18" t="s">
        <v>5037</v>
      </c>
      <c r="D79" s="9" t="s">
        <v>618</v>
      </c>
      <c r="E79" s="9" t="s">
        <v>5013</v>
      </c>
      <c r="F79" s="35">
        <v>0</v>
      </c>
      <c r="G79" s="35">
        <v>7</v>
      </c>
      <c r="H79" s="9" t="s">
        <v>266</v>
      </c>
      <c r="I79" s="25" t="s">
        <v>8192</v>
      </c>
    </row>
    <row r="80" spans="1:9" ht="16.5">
      <c r="A80" s="14" t="s">
        <v>1072</v>
      </c>
      <c r="B80" s="18" t="s">
        <v>5528</v>
      </c>
      <c r="C80" s="18" t="s">
        <v>5037</v>
      </c>
      <c r="D80" s="9" t="s">
        <v>1073</v>
      </c>
      <c r="E80" s="9" t="s">
        <v>5013</v>
      </c>
      <c r="F80" s="35">
        <v>0</v>
      </c>
      <c r="G80" s="35">
        <v>11</v>
      </c>
      <c r="H80" s="9" t="s">
        <v>266</v>
      </c>
      <c r="I80" s="25" t="s">
        <v>8192</v>
      </c>
    </row>
    <row r="81" spans="1:9" ht="31.5">
      <c r="A81" s="14" t="s">
        <v>1295</v>
      </c>
      <c r="B81" s="18" t="s">
        <v>5517</v>
      </c>
      <c r="C81" s="18" t="s">
        <v>5038</v>
      </c>
      <c r="D81" s="9" t="s">
        <v>1296</v>
      </c>
      <c r="E81" s="9" t="s">
        <v>5013</v>
      </c>
      <c r="F81" s="35">
        <v>0</v>
      </c>
      <c r="G81" s="35">
        <v>13</v>
      </c>
      <c r="H81" s="9" t="s">
        <v>266</v>
      </c>
      <c r="I81" s="25" t="s">
        <v>8192</v>
      </c>
    </row>
    <row r="82" spans="1:9" ht="31.5">
      <c r="A82" s="14" t="s">
        <v>1052</v>
      </c>
      <c r="B82" s="18" t="s">
        <v>5517</v>
      </c>
      <c r="C82" s="18" t="s">
        <v>5038</v>
      </c>
      <c r="D82" s="9" t="s">
        <v>1053</v>
      </c>
      <c r="E82" s="9" t="s">
        <v>5013</v>
      </c>
      <c r="F82" s="35">
        <v>0</v>
      </c>
      <c r="G82" s="35">
        <v>11</v>
      </c>
      <c r="H82" s="9" t="s">
        <v>266</v>
      </c>
      <c r="I82" s="25" t="s">
        <v>8192</v>
      </c>
    </row>
    <row r="83" spans="1:9" ht="16.5">
      <c r="A83" s="14" t="s">
        <v>4702</v>
      </c>
      <c r="B83" s="18" t="s">
        <v>5467</v>
      </c>
      <c r="C83" s="18" t="s">
        <v>5039</v>
      </c>
      <c r="D83" s="9" t="s">
        <v>4703</v>
      </c>
      <c r="E83" s="9" t="s">
        <v>5013</v>
      </c>
      <c r="F83" s="35">
        <v>0</v>
      </c>
      <c r="G83" s="35">
        <v>0</v>
      </c>
      <c r="H83" s="9" t="s">
        <v>266</v>
      </c>
      <c r="I83" s="25" t="s">
        <v>8192</v>
      </c>
    </row>
    <row r="84" spans="1:9" ht="16.5">
      <c r="A84" s="14" t="s">
        <v>4704</v>
      </c>
      <c r="B84" s="18" t="s">
        <v>5467</v>
      </c>
      <c r="C84" s="18" t="s">
        <v>5039</v>
      </c>
      <c r="D84" s="9" t="s">
        <v>4705</v>
      </c>
      <c r="E84" s="9" t="s">
        <v>5013</v>
      </c>
      <c r="F84" s="35">
        <v>0</v>
      </c>
      <c r="G84" s="35">
        <v>0</v>
      </c>
      <c r="H84" s="9" t="s">
        <v>266</v>
      </c>
      <c r="I84" s="25" t="s">
        <v>8192</v>
      </c>
    </row>
    <row r="85" spans="1:9" ht="16.5">
      <c r="A85" s="14" t="s">
        <v>4706</v>
      </c>
      <c r="B85" s="18" t="s">
        <v>5467</v>
      </c>
      <c r="C85" s="18" t="s">
        <v>5039</v>
      </c>
      <c r="D85" s="9" t="s">
        <v>4707</v>
      </c>
      <c r="E85" s="9" t="s">
        <v>5013</v>
      </c>
      <c r="F85" s="35">
        <v>0</v>
      </c>
      <c r="G85" s="35">
        <v>3</v>
      </c>
      <c r="H85" s="9" t="s">
        <v>266</v>
      </c>
      <c r="I85" s="25" t="s">
        <v>8192</v>
      </c>
    </row>
    <row r="86" spans="1:9" ht="16.5">
      <c r="A86" s="14" t="s">
        <v>4708</v>
      </c>
      <c r="B86" s="18" t="s">
        <v>5500</v>
      </c>
      <c r="C86" s="18" t="s">
        <v>5040</v>
      </c>
      <c r="D86" s="9" t="s">
        <v>4709</v>
      </c>
      <c r="E86" s="9" t="s">
        <v>5013</v>
      </c>
      <c r="F86" s="35">
        <v>0</v>
      </c>
      <c r="G86" s="35">
        <v>2</v>
      </c>
      <c r="H86" s="9" t="s">
        <v>266</v>
      </c>
      <c r="I86" s="25" t="s">
        <v>8192</v>
      </c>
    </row>
    <row r="87" spans="1:9" ht="16.5">
      <c r="A87" s="14" t="s">
        <v>4710</v>
      </c>
      <c r="B87" s="18" t="s">
        <v>5500</v>
      </c>
      <c r="C87" s="18" t="s">
        <v>5040</v>
      </c>
      <c r="D87" s="9" t="s">
        <v>4711</v>
      </c>
      <c r="E87" s="9" t="s">
        <v>5013</v>
      </c>
      <c r="F87" s="35">
        <v>0</v>
      </c>
      <c r="G87" s="35">
        <v>6</v>
      </c>
      <c r="H87" s="9" t="s">
        <v>266</v>
      </c>
      <c r="I87" s="25" t="s">
        <v>8192</v>
      </c>
    </row>
    <row r="88" spans="1:9" ht="16.5">
      <c r="A88" s="14" t="s">
        <v>4712</v>
      </c>
      <c r="B88" s="18" t="s">
        <v>5500</v>
      </c>
      <c r="C88" s="18" t="s">
        <v>5040</v>
      </c>
      <c r="D88" s="9" t="s">
        <v>4713</v>
      </c>
      <c r="E88" s="9" t="s">
        <v>5013</v>
      </c>
      <c r="F88" s="35">
        <v>0</v>
      </c>
      <c r="G88" s="35">
        <v>8</v>
      </c>
      <c r="H88" s="9" t="s">
        <v>266</v>
      </c>
      <c r="I88" s="25" t="s">
        <v>8192</v>
      </c>
    </row>
    <row r="89" spans="1:9" ht="31.5">
      <c r="A89" s="14" t="s">
        <v>4714</v>
      </c>
      <c r="B89" s="18" t="s">
        <v>5502</v>
      </c>
      <c r="C89" s="18" t="s">
        <v>5041</v>
      </c>
      <c r="D89" s="9" t="s">
        <v>4715</v>
      </c>
      <c r="E89" s="9" t="s">
        <v>5013</v>
      </c>
      <c r="F89" s="35">
        <v>0</v>
      </c>
      <c r="G89" s="35">
        <v>6</v>
      </c>
      <c r="H89" s="9" t="s">
        <v>266</v>
      </c>
      <c r="I89" s="25" t="s">
        <v>8192</v>
      </c>
    </row>
    <row r="90" spans="1:9" ht="31.5">
      <c r="A90" s="14" t="s">
        <v>4716</v>
      </c>
      <c r="B90" s="18" t="s">
        <v>5502</v>
      </c>
      <c r="C90" s="18" t="s">
        <v>5041</v>
      </c>
      <c r="D90" s="9" t="s">
        <v>4717</v>
      </c>
      <c r="E90" s="9" t="s">
        <v>5013</v>
      </c>
      <c r="F90" s="35">
        <v>0</v>
      </c>
      <c r="G90" s="35">
        <v>11</v>
      </c>
      <c r="H90" s="9" t="s">
        <v>266</v>
      </c>
      <c r="I90" s="25" t="s">
        <v>8192</v>
      </c>
    </row>
    <row r="91" spans="1:9" ht="16.5">
      <c r="A91" s="14" t="s">
        <v>4718</v>
      </c>
      <c r="B91" s="18" t="s">
        <v>5535</v>
      </c>
      <c r="C91" s="18" t="s">
        <v>5017</v>
      </c>
      <c r="D91" s="9" t="s">
        <v>4719</v>
      </c>
      <c r="E91" s="9" t="s">
        <v>5013</v>
      </c>
      <c r="F91" s="35">
        <v>0</v>
      </c>
      <c r="G91" s="35">
        <v>27</v>
      </c>
      <c r="H91" s="9" t="s">
        <v>864</v>
      </c>
      <c r="I91" s="25" t="s">
        <v>8256</v>
      </c>
    </row>
    <row r="92" spans="1:9" ht="16.5">
      <c r="A92" s="14" t="s">
        <v>1447</v>
      </c>
      <c r="B92" s="18" t="s">
        <v>5535</v>
      </c>
      <c r="C92" s="18" t="s">
        <v>5017</v>
      </c>
      <c r="D92" s="9" t="s">
        <v>4720</v>
      </c>
      <c r="E92" s="9" t="s">
        <v>5013</v>
      </c>
      <c r="F92" s="35">
        <v>0</v>
      </c>
      <c r="G92" s="35">
        <v>31</v>
      </c>
      <c r="H92" s="9" t="s">
        <v>864</v>
      </c>
      <c r="I92" s="25" t="s">
        <v>8256</v>
      </c>
    </row>
    <row r="93" spans="1:9" ht="16.5">
      <c r="A93" s="14" t="s">
        <v>1441</v>
      </c>
      <c r="B93" s="18" t="s">
        <v>5510</v>
      </c>
      <c r="C93" s="18" t="s">
        <v>1446</v>
      </c>
      <c r="D93" s="9" t="s">
        <v>1435</v>
      </c>
      <c r="E93" s="9" t="s">
        <v>5013</v>
      </c>
      <c r="F93" s="35">
        <v>0</v>
      </c>
      <c r="G93" s="35">
        <v>3</v>
      </c>
      <c r="H93" s="9" t="s">
        <v>864</v>
      </c>
      <c r="I93" s="25" t="s">
        <v>8256</v>
      </c>
    </row>
    <row r="94" spans="1:9" ht="16.5">
      <c r="A94" s="14" t="s">
        <v>1445</v>
      </c>
      <c r="B94" s="18" t="s">
        <v>5510</v>
      </c>
      <c r="C94" s="18" t="s">
        <v>1446</v>
      </c>
      <c r="D94" s="9" t="s">
        <v>1438</v>
      </c>
      <c r="E94" s="9" t="s">
        <v>5013</v>
      </c>
      <c r="F94" s="35">
        <v>0</v>
      </c>
      <c r="G94" s="35">
        <v>5</v>
      </c>
      <c r="H94" s="9" t="s">
        <v>864</v>
      </c>
      <c r="I94" s="25" t="s">
        <v>8256</v>
      </c>
    </row>
    <row r="95" spans="1:9" ht="47.25">
      <c r="A95" s="14" t="s">
        <v>4723</v>
      </c>
      <c r="B95" s="18" t="s">
        <v>5486</v>
      </c>
      <c r="C95" s="18" t="s">
        <v>5046</v>
      </c>
      <c r="D95" s="9" t="s">
        <v>4724</v>
      </c>
      <c r="E95" s="9" t="s">
        <v>5013</v>
      </c>
      <c r="F95" s="35">
        <v>0</v>
      </c>
      <c r="G95" s="35">
        <v>3</v>
      </c>
      <c r="H95" s="9" t="s">
        <v>3235</v>
      </c>
      <c r="I95" s="27" t="s">
        <v>3181</v>
      </c>
    </row>
    <row r="96" spans="1:9" ht="47.25">
      <c r="A96" s="14" t="s">
        <v>4725</v>
      </c>
      <c r="B96" s="18" t="s">
        <v>5486</v>
      </c>
      <c r="C96" s="18" t="s">
        <v>5046</v>
      </c>
      <c r="D96" s="9" t="s">
        <v>4726</v>
      </c>
      <c r="E96" s="9" t="s">
        <v>5013</v>
      </c>
      <c r="F96" s="35">
        <v>0</v>
      </c>
      <c r="G96" s="35">
        <v>3</v>
      </c>
      <c r="H96" s="9" t="s">
        <v>3235</v>
      </c>
      <c r="I96" s="27" t="s">
        <v>3181</v>
      </c>
    </row>
    <row r="97" spans="1:9" ht="31.5">
      <c r="A97" s="14" t="s">
        <v>4727</v>
      </c>
      <c r="B97" s="18" t="s">
        <v>5468</v>
      </c>
      <c r="C97" s="18" t="s">
        <v>5047</v>
      </c>
      <c r="D97" s="9" t="s">
        <v>4728</v>
      </c>
      <c r="E97" s="9" t="s">
        <v>5013</v>
      </c>
      <c r="F97" s="35">
        <v>0</v>
      </c>
      <c r="G97" s="35">
        <v>0</v>
      </c>
      <c r="H97" s="9" t="s">
        <v>3235</v>
      </c>
      <c r="I97" s="27" t="s">
        <v>4447</v>
      </c>
    </row>
    <row r="98" spans="1:9" ht="31.5">
      <c r="A98" s="14" t="s">
        <v>4729</v>
      </c>
      <c r="B98" s="18" t="s">
        <v>5468</v>
      </c>
      <c r="C98" s="18" t="s">
        <v>5047</v>
      </c>
      <c r="D98" s="9" t="s">
        <v>4730</v>
      </c>
      <c r="E98" s="9" t="s">
        <v>5013</v>
      </c>
      <c r="F98" s="35">
        <v>0</v>
      </c>
      <c r="G98" s="35">
        <v>5</v>
      </c>
      <c r="H98" s="9" t="s">
        <v>4731</v>
      </c>
      <c r="I98" s="27" t="s">
        <v>4447</v>
      </c>
    </row>
    <row r="99" spans="1:9" ht="16.5">
      <c r="A99" s="14" t="s">
        <v>4732</v>
      </c>
      <c r="B99" s="18" t="s">
        <v>5487</v>
      </c>
      <c r="C99" s="18" t="s">
        <v>1430</v>
      </c>
      <c r="D99" s="9" t="s">
        <v>4733</v>
      </c>
      <c r="E99" s="9" t="s">
        <v>5013</v>
      </c>
      <c r="F99" s="35">
        <v>0</v>
      </c>
      <c r="G99" s="35">
        <v>3</v>
      </c>
      <c r="H99" s="9" t="s">
        <v>3235</v>
      </c>
      <c r="I99" s="27" t="s">
        <v>4447</v>
      </c>
    </row>
    <row r="100" spans="1:9" ht="16.5">
      <c r="A100" s="14" t="s">
        <v>4734</v>
      </c>
      <c r="B100" s="18" t="s">
        <v>5487</v>
      </c>
      <c r="C100" s="18" t="s">
        <v>1430</v>
      </c>
      <c r="D100" s="9" t="s">
        <v>4735</v>
      </c>
      <c r="E100" s="9" t="s">
        <v>5013</v>
      </c>
      <c r="F100" s="35">
        <v>0</v>
      </c>
      <c r="G100" s="35">
        <v>2</v>
      </c>
      <c r="H100" s="9" t="s">
        <v>3235</v>
      </c>
      <c r="I100" s="27" t="s">
        <v>4447</v>
      </c>
    </row>
    <row r="101" spans="1:9" ht="16.5">
      <c r="A101" s="14" t="s">
        <v>4738</v>
      </c>
      <c r="B101" s="18" t="s">
        <v>5488</v>
      </c>
      <c r="C101" s="18" t="s">
        <v>5048</v>
      </c>
      <c r="D101" s="9" t="s">
        <v>4739</v>
      </c>
      <c r="E101" s="9" t="s">
        <v>5013</v>
      </c>
      <c r="F101" s="35">
        <v>0</v>
      </c>
      <c r="G101" s="35">
        <v>9</v>
      </c>
      <c r="H101" s="9" t="s">
        <v>3235</v>
      </c>
      <c r="I101" s="27" t="s">
        <v>4447</v>
      </c>
    </row>
    <row r="102" spans="1:9" ht="16.5">
      <c r="A102" s="14" t="s">
        <v>4740</v>
      </c>
      <c r="B102" s="18" t="s">
        <v>5512</v>
      </c>
      <c r="C102" s="18" t="s">
        <v>5049</v>
      </c>
      <c r="D102" s="9" t="s">
        <v>4741</v>
      </c>
      <c r="E102" s="9" t="s">
        <v>5013</v>
      </c>
      <c r="F102" s="35">
        <v>0</v>
      </c>
      <c r="G102" s="35">
        <v>8</v>
      </c>
      <c r="H102" s="9" t="s">
        <v>3235</v>
      </c>
      <c r="I102" s="27" t="s">
        <v>4447</v>
      </c>
    </row>
    <row r="103" spans="1:9" ht="16.5">
      <c r="A103" s="14" t="s">
        <v>4744</v>
      </c>
      <c r="B103" s="18" t="s">
        <v>5501</v>
      </c>
      <c r="C103" s="18" t="s">
        <v>5050</v>
      </c>
      <c r="D103" s="9" t="s">
        <v>4745</v>
      </c>
      <c r="E103" s="9" t="s">
        <v>5013</v>
      </c>
      <c r="F103" s="35">
        <v>0</v>
      </c>
      <c r="G103" s="35">
        <v>5</v>
      </c>
      <c r="H103" s="9" t="s">
        <v>3235</v>
      </c>
      <c r="I103" s="27" t="s">
        <v>4447</v>
      </c>
    </row>
    <row r="104" spans="1:9" ht="16.5">
      <c r="A104" s="14" t="s">
        <v>4746</v>
      </c>
      <c r="B104" s="18" t="s">
        <v>5501</v>
      </c>
      <c r="C104" s="18" t="s">
        <v>5050</v>
      </c>
      <c r="D104" s="9" t="s">
        <v>4747</v>
      </c>
      <c r="E104" s="9" t="s">
        <v>5013</v>
      </c>
      <c r="F104" s="35">
        <v>0</v>
      </c>
      <c r="G104" s="35">
        <v>6</v>
      </c>
      <c r="H104" s="9" t="s">
        <v>3235</v>
      </c>
      <c r="I104" s="27" t="s">
        <v>4447</v>
      </c>
    </row>
    <row r="105" spans="1:9" ht="16.5">
      <c r="A105" s="14" t="s">
        <v>4748</v>
      </c>
      <c r="B105" s="18" t="s">
        <v>5469</v>
      </c>
      <c r="C105" s="18" t="s">
        <v>5051</v>
      </c>
      <c r="D105" s="9" t="s">
        <v>4749</v>
      </c>
      <c r="E105" s="9" t="s">
        <v>5013</v>
      </c>
      <c r="F105" s="35">
        <v>0</v>
      </c>
      <c r="G105" s="35">
        <v>2</v>
      </c>
      <c r="H105" s="9" t="s">
        <v>3235</v>
      </c>
      <c r="I105" s="27" t="s">
        <v>4447</v>
      </c>
    </row>
    <row r="106" spans="1:9" ht="16.5">
      <c r="A106" s="14" t="s">
        <v>4750</v>
      </c>
      <c r="B106" s="18" t="s">
        <v>5469</v>
      </c>
      <c r="C106" s="18" t="s">
        <v>5051</v>
      </c>
      <c r="D106" s="9" t="s">
        <v>4751</v>
      </c>
      <c r="E106" s="9" t="s">
        <v>5013</v>
      </c>
      <c r="F106" s="35">
        <v>0</v>
      </c>
      <c r="G106" s="35">
        <v>0</v>
      </c>
      <c r="H106" s="9" t="s">
        <v>3235</v>
      </c>
      <c r="I106" s="27" t="s">
        <v>4447</v>
      </c>
    </row>
    <row r="107" spans="1:9" ht="16.5">
      <c r="A107" s="14" t="s">
        <v>4752</v>
      </c>
      <c r="B107" s="18" t="s">
        <v>5518</v>
      </c>
      <c r="C107" s="18" t="s">
        <v>1612</v>
      </c>
      <c r="D107" s="9" t="s">
        <v>4753</v>
      </c>
      <c r="E107" s="9" t="s">
        <v>5013</v>
      </c>
      <c r="F107" s="35">
        <v>0</v>
      </c>
      <c r="G107" s="35">
        <v>23</v>
      </c>
      <c r="H107" s="9" t="s">
        <v>3235</v>
      </c>
      <c r="I107" s="27" t="s">
        <v>4447</v>
      </c>
    </row>
    <row r="108" spans="1:9" ht="31.5">
      <c r="A108" s="14" t="s">
        <v>4770</v>
      </c>
      <c r="B108" s="18" t="s">
        <v>5502</v>
      </c>
      <c r="C108" s="18" t="s">
        <v>5041</v>
      </c>
      <c r="D108" s="9" t="s">
        <v>4771</v>
      </c>
      <c r="E108" s="9" t="s">
        <v>5013</v>
      </c>
      <c r="F108" s="35">
        <v>0</v>
      </c>
      <c r="G108" s="35">
        <v>16</v>
      </c>
      <c r="H108" s="9" t="s">
        <v>3235</v>
      </c>
      <c r="I108" s="27" t="s">
        <v>4447</v>
      </c>
    </row>
    <row r="109" spans="1:9" ht="31.5">
      <c r="A109" s="14" t="s">
        <v>4772</v>
      </c>
      <c r="B109" s="18" t="s">
        <v>5502</v>
      </c>
      <c r="C109" s="18" t="s">
        <v>5041</v>
      </c>
      <c r="D109" s="9" t="s">
        <v>4773</v>
      </c>
      <c r="E109" s="9" t="s">
        <v>5013</v>
      </c>
      <c r="F109" s="35">
        <v>0</v>
      </c>
      <c r="G109" s="35">
        <v>19</v>
      </c>
      <c r="H109" s="9" t="s">
        <v>3235</v>
      </c>
      <c r="I109" s="27" t="s">
        <v>4447</v>
      </c>
    </row>
    <row r="110" spans="1:9" ht="31.5">
      <c r="A110" s="14" t="s">
        <v>4778</v>
      </c>
      <c r="B110" s="18" t="s">
        <v>5511</v>
      </c>
      <c r="C110" s="18" t="s">
        <v>5044</v>
      </c>
      <c r="D110" s="9" t="s">
        <v>4720</v>
      </c>
      <c r="E110" s="9" t="s">
        <v>5013</v>
      </c>
      <c r="F110" s="35">
        <v>0</v>
      </c>
      <c r="G110" s="35">
        <v>43</v>
      </c>
      <c r="H110" s="9" t="s">
        <v>3235</v>
      </c>
      <c r="I110" s="27" t="s">
        <v>4447</v>
      </c>
    </row>
    <row r="111" spans="1:9" ht="31.5">
      <c r="A111" s="14" t="s">
        <v>4779</v>
      </c>
      <c r="B111" s="18" t="s">
        <v>5511</v>
      </c>
      <c r="C111" s="18" t="s">
        <v>5044</v>
      </c>
      <c r="D111" s="9" t="s">
        <v>4780</v>
      </c>
      <c r="E111" s="9" t="s">
        <v>5013</v>
      </c>
      <c r="F111" s="35">
        <v>0</v>
      </c>
      <c r="G111" s="35">
        <v>46</v>
      </c>
      <c r="H111" s="9" t="s">
        <v>3235</v>
      </c>
      <c r="I111" s="27" t="s">
        <v>4447</v>
      </c>
    </row>
    <row r="112" spans="1:9" ht="16.5">
      <c r="A112" s="14" t="s">
        <v>4785</v>
      </c>
      <c r="B112" s="18" t="s">
        <v>5513</v>
      </c>
      <c r="C112" s="18" t="s">
        <v>5052</v>
      </c>
      <c r="D112" s="9" t="s">
        <v>4786</v>
      </c>
      <c r="E112" s="9" t="s">
        <v>5013</v>
      </c>
      <c r="F112" s="35">
        <v>0</v>
      </c>
      <c r="G112" s="35">
        <v>41</v>
      </c>
      <c r="H112" s="9" t="s">
        <v>3235</v>
      </c>
      <c r="I112" s="27" t="s">
        <v>4447</v>
      </c>
    </row>
    <row r="113" spans="1:9" ht="16.5">
      <c r="A113" s="14" t="s">
        <v>4787</v>
      </c>
      <c r="B113" s="18" t="s">
        <v>5513</v>
      </c>
      <c r="C113" s="18" t="s">
        <v>5052</v>
      </c>
      <c r="D113" s="9" t="s">
        <v>4788</v>
      </c>
      <c r="E113" s="9" t="s">
        <v>5013</v>
      </c>
      <c r="F113" s="35">
        <v>0</v>
      </c>
      <c r="G113" s="35">
        <v>50</v>
      </c>
      <c r="H113" s="9" t="s">
        <v>3235</v>
      </c>
      <c r="I113" s="27" t="s">
        <v>4447</v>
      </c>
    </row>
    <row r="114" spans="1:9" ht="16.5">
      <c r="A114" s="14" t="s">
        <v>4797</v>
      </c>
      <c r="B114" s="18" t="s">
        <v>5513</v>
      </c>
      <c r="C114" s="18" t="s">
        <v>5052</v>
      </c>
      <c r="D114" s="9" t="s">
        <v>4798</v>
      </c>
      <c r="E114" s="9" t="s">
        <v>5013</v>
      </c>
      <c r="F114" s="35">
        <v>0</v>
      </c>
      <c r="G114" s="35">
        <v>45</v>
      </c>
      <c r="H114" s="9" t="s">
        <v>3235</v>
      </c>
      <c r="I114" s="27" t="s">
        <v>4447</v>
      </c>
    </row>
    <row r="115" spans="1:9" ht="16.5">
      <c r="A115" s="14" t="s">
        <v>4799</v>
      </c>
      <c r="B115" s="18" t="s">
        <v>5513</v>
      </c>
      <c r="C115" s="18" t="s">
        <v>5052</v>
      </c>
      <c r="D115" s="9" t="s">
        <v>4800</v>
      </c>
      <c r="E115" s="9" t="s">
        <v>5013</v>
      </c>
      <c r="F115" s="35">
        <v>0</v>
      </c>
      <c r="G115" s="35">
        <v>53</v>
      </c>
      <c r="H115" s="9" t="s">
        <v>3235</v>
      </c>
      <c r="I115" s="27" t="s">
        <v>4447</v>
      </c>
    </row>
    <row r="116" spans="1:9" ht="31.5">
      <c r="A116" s="14" t="s">
        <v>4809</v>
      </c>
      <c r="B116" s="18" t="s">
        <v>5489</v>
      </c>
      <c r="C116" s="18" t="s">
        <v>5053</v>
      </c>
      <c r="D116" s="9" t="s">
        <v>4810</v>
      </c>
      <c r="E116" s="9" t="s">
        <v>5013</v>
      </c>
      <c r="F116" s="35">
        <v>0</v>
      </c>
      <c r="G116" s="35">
        <v>3</v>
      </c>
      <c r="H116" s="9" t="s">
        <v>3235</v>
      </c>
      <c r="I116" s="27" t="s">
        <v>4447</v>
      </c>
    </row>
    <row r="117" spans="1:9" ht="31.5">
      <c r="A117" s="14" t="s">
        <v>4811</v>
      </c>
      <c r="B117" s="18" t="s">
        <v>5489</v>
      </c>
      <c r="C117" s="18" t="s">
        <v>5053</v>
      </c>
      <c r="D117" s="9" t="s">
        <v>4812</v>
      </c>
      <c r="E117" s="9" t="s">
        <v>5013</v>
      </c>
      <c r="F117" s="35">
        <v>0</v>
      </c>
      <c r="G117" s="35">
        <v>1</v>
      </c>
      <c r="H117" s="9" t="s">
        <v>3235</v>
      </c>
      <c r="I117" s="27" t="s">
        <v>4447</v>
      </c>
    </row>
    <row r="118" spans="1:9" ht="31.5">
      <c r="A118" s="14" t="s">
        <v>4813</v>
      </c>
      <c r="B118" s="18" t="s">
        <v>5503</v>
      </c>
      <c r="C118" s="18" t="s">
        <v>5054</v>
      </c>
      <c r="D118" s="9" t="s">
        <v>4814</v>
      </c>
      <c r="E118" s="9" t="s">
        <v>5013</v>
      </c>
      <c r="F118" s="35">
        <v>0</v>
      </c>
      <c r="G118" s="35">
        <v>29</v>
      </c>
      <c r="H118" s="9" t="s">
        <v>3235</v>
      </c>
      <c r="I118" s="27" t="s">
        <v>4447</v>
      </c>
    </row>
    <row r="119" spans="1:9" ht="31.5">
      <c r="A119" s="14" t="s">
        <v>4815</v>
      </c>
      <c r="B119" s="18" t="s">
        <v>5503</v>
      </c>
      <c r="C119" s="18" t="s">
        <v>5054</v>
      </c>
      <c r="D119" s="9" t="s">
        <v>4816</v>
      </c>
      <c r="E119" s="9" t="s">
        <v>5013</v>
      </c>
      <c r="F119" s="35">
        <v>0</v>
      </c>
      <c r="G119" s="35">
        <v>20</v>
      </c>
      <c r="H119" s="9" t="s">
        <v>3235</v>
      </c>
      <c r="I119" s="27" t="s">
        <v>4447</v>
      </c>
    </row>
    <row r="120" spans="1:9" ht="31.5">
      <c r="A120" s="14" t="s">
        <v>4827</v>
      </c>
      <c r="B120" s="18" t="s">
        <v>5470</v>
      </c>
      <c r="C120" s="18" t="s">
        <v>5056</v>
      </c>
      <c r="D120" s="9" t="s">
        <v>4828</v>
      </c>
      <c r="E120" s="9" t="s">
        <v>5013</v>
      </c>
      <c r="F120" s="35">
        <v>0</v>
      </c>
      <c r="G120" s="35">
        <v>3</v>
      </c>
      <c r="H120" s="9" t="s">
        <v>3235</v>
      </c>
      <c r="I120" s="27" t="s">
        <v>4447</v>
      </c>
    </row>
    <row r="121" spans="1:9" ht="31.5">
      <c r="A121" s="14" t="s">
        <v>4829</v>
      </c>
      <c r="B121" s="18" t="s">
        <v>5470</v>
      </c>
      <c r="C121" s="18" t="s">
        <v>5056</v>
      </c>
      <c r="D121" s="9" t="s">
        <v>4830</v>
      </c>
      <c r="E121" s="9" t="s">
        <v>5013</v>
      </c>
      <c r="F121" s="35">
        <v>0</v>
      </c>
      <c r="G121" s="35">
        <v>0</v>
      </c>
      <c r="H121" s="9" t="s">
        <v>3235</v>
      </c>
      <c r="I121" s="27" t="s">
        <v>4447</v>
      </c>
    </row>
    <row r="122" spans="1:9" ht="31.5">
      <c r="A122" s="14" t="s">
        <v>4831</v>
      </c>
      <c r="B122" s="18" t="s">
        <v>5470</v>
      </c>
      <c r="C122" s="18" t="s">
        <v>5056</v>
      </c>
      <c r="D122" s="9" t="s">
        <v>4832</v>
      </c>
      <c r="E122" s="9" t="s">
        <v>5013</v>
      </c>
      <c r="F122" s="35">
        <v>0</v>
      </c>
      <c r="G122" s="35">
        <v>0</v>
      </c>
      <c r="H122" s="9" t="s">
        <v>3235</v>
      </c>
      <c r="I122" s="27" t="s">
        <v>4447</v>
      </c>
    </row>
    <row r="123" spans="1:9" ht="78.75">
      <c r="A123" s="14" t="s">
        <v>4833</v>
      </c>
      <c r="B123" s="18" t="s">
        <v>5471</v>
      </c>
      <c r="C123" s="18" t="s">
        <v>5057</v>
      </c>
      <c r="D123" s="9" t="s">
        <v>4834</v>
      </c>
      <c r="E123" s="9" t="s">
        <v>5013</v>
      </c>
      <c r="F123" s="35">
        <v>0</v>
      </c>
      <c r="G123" s="35">
        <v>1</v>
      </c>
      <c r="H123" s="9" t="s">
        <v>3235</v>
      </c>
      <c r="I123" s="27" t="s">
        <v>4447</v>
      </c>
    </row>
    <row r="124" spans="1:9" ht="78.75">
      <c r="A124" s="14" t="s">
        <v>4835</v>
      </c>
      <c r="B124" s="18" t="s">
        <v>5471</v>
      </c>
      <c r="C124" s="18" t="s">
        <v>5057</v>
      </c>
      <c r="D124" s="9" t="s">
        <v>4836</v>
      </c>
      <c r="E124" s="9" t="s">
        <v>5013</v>
      </c>
      <c r="F124" s="35">
        <v>0</v>
      </c>
      <c r="G124" s="35">
        <v>2</v>
      </c>
      <c r="H124" s="9" t="s">
        <v>3235</v>
      </c>
      <c r="I124" s="27" t="s">
        <v>4447</v>
      </c>
    </row>
    <row r="125" spans="1:9" ht="78.75">
      <c r="A125" s="14" t="s">
        <v>4837</v>
      </c>
      <c r="B125" s="18" t="s">
        <v>5471</v>
      </c>
      <c r="C125" s="18" t="s">
        <v>5057</v>
      </c>
      <c r="D125" s="9" t="s">
        <v>4838</v>
      </c>
      <c r="E125" s="9" t="s">
        <v>5013</v>
      </c>
      <c r="F125" s="35">
        <v>0</v>
      </c>
      <c r="G125" s="35">
        <v>2</v>
      </c>
      <c r="H125" s="9" t="s">
        <v>3235</v>
      </c>
      <c r="I125" s="27" t="s">
        <v>4447</v>
      </c>
    </row>
    <row r="126" spans="1:9" ht="31.5">
      <c r="A126" s="14" t="s">
        <v>4839</v>
      </c>
      <c r="B126" s="18" t="s">
        <v>5520</v>
      </c>
      <c r="C126" s="18" t="s">
        <v>5058</v>
      </c>
      <c r="D126" s="9" t="s">
        <v>4840</v>
      </c>
      <c r="E126" s="9" t="s">
        <v>5013</v>
      </c>
      <c r="F126" s="35">
        <v>0</v>
      </c>
      <c r="G126" s="35">
        <v>14</v>
      </c>
      <c r="H126" s="9" t="s">
        <v>3235</v>
      </c>
      <c r="I126" s="27" t="s">
        <v>4447</v>
      </c>
    </row>
    <row r="127" spans="1:9" ht="31.5">
      <c r="A127" s="14" t="s">
        <v>4841</v>
      </c>
      <c r="B127" s="18" t="s">
        <v>5520</v>
      </c>
      <c r="C127" s="18" t="s">
        <v>5058</v>
      </c>
      <c r="D127" s="9" t="s">
        <v>4842</v>
      </c>
      <c r="E127" s="9" t="s">
        <v>5013</v>
      </c>
      <c r="F127" s="35">
        <v>0</v>
      </c>
      <c r="G127" s="35">
        <v>24</v>
      </c>
      <c r="H127" s="9" t="s">
        <v>3235</v>
      </c>
      <c r="I127" s="27" t="s">
        <v>4447</v>
      </c>
    </row>
    <row r="128" spans="1:9" ht="31.5">
      <c r="A128" s="14" t="s">
        <v>4849</v>
      </c>
      <c r="B128" s="18" t="s">
        <v>5514</v>
      </c>
      <c r="C128" s="18" t="s">
        <v>5042</v>
      </c>
      <c r="D128" s="9" t="s">
        <v>4850</v>
      </c>
      <c r="E128" s="9" t="s">
        <v>5013</v>
      </c>
      <c r="F128" s="35">
        <v>0</v>
      </c>
      <c r="G128" s="35">
        <v>12</v>
      </c>
      <c r="H128" s="9" t="s">
        <v>3235</v>
      </c>
      <c r="I128" s="27" t="s">
        <v>4447</v>
      </c>
    </row>
    <row r="129" spans="1:9" ht="31.5">
      <c r="A129" s="14" t="s">
        <v>4851</v>
      </c>
      <c r="B129" s="18" t="s">
        <v>5514</v>
      </c>
      <c r="C129" s="18" t="s">
        <v>5042</v>
      </c>
      <c r="D129" s="9" t="s">
        <v>4852</v>
      </c>
      <c r="E129" s="9" t="s">
        <v>5013</v>
      </c>
      <c r="F129" s="35">
        <v>0</v>
      </c>
      <c r="G129" s="35">
        <v>11</v>
      </c>
      <c r="H129" s="9" t="s">
        <v>3235</v>
      </c>
      <c r="I129" s="27" t="s">
        <v>4447</v>
      </c>
    </row>
    <row r="130" spans="1:9" ht="31.5">
      <c r="A130" s="14" t="s">
        <v>4875</v>
      </c>
      <c r="B130" s="18" t="s">
        <v>5530</v>
      </c>
      <c r="C130" s="18" t="s">
        <v>5032</v>
      </c>
      <c r="D130" s="9" t="s">
        <v>4876</v>
      </c>
      <c r="E130" s="9" t="s">
        <v>5013</v>
      </c>
      <c r="F130" s="14">
        <v>0</v>
      </c>
      <c r="G130" s="35">
        <v>86</v>
      </c>
      <c r="H130" s="9" t="s">
        <v>3235</v>
      </c>
      <c r="I130" s="27" t="s">
        <v>4447</v>
      </c>
    </row>
    <row r="131" spans="1:9" ht="31.5">
      <c r="A131" s="14" t="s">
        <v>4877</v>
      </c>
      <c r="B131" s="18" t="s">
        <v>5530</v>
      </c>
      <c r="C131" s="18" t="s">
        <v>5032</v>
      </c>
      <c r="D131" s="9" t="s">
        <v>4878</v>
      </c>
      <c r="E131" s="9" t="s">
        <v>5013</v>
      </c>
      <c r="F131" s="14">
        <v>0</v>
      </c>
      <c r="G131" s="35">
        <v>94</v>
      </c>
      <c r="H131" s="9" t="s">
        <v>3235</v>
      </c>
      <c r="I131" s="27" t="s">
        <v>4447</v>
      </c>
    </row>
    <row r="132" spans="1:9" ht="31.5">
      <c r="A132" s="14" t="s">
        <v>4885</v>
      </c>
      <c r="B132" s="18" t="s">
        <v>5490</v>
      </c>
      <c r="C132" s="18" t="s">
        <v>5059</v>
      </c>
      <c r="D132" s="9" t="s">
        <v>4886</v>
      </c>
      <c r="E132" s="9" t="s">
        <v>5013</v>
      </c>
      <c r="F132" s="14">
        <v>0</v>
      </c>
      <c r="G132" s="35">
        <v>25</v>
      </c>
      <c r="H132" s="9" t="s">
        <v>3235</v>
      </c>
      <c r="I132" s="27" t="s">
        <v>4447</v>
      </c>
    </row>
    <row r="133" spans="1:9" ht="31.5">
      <c r="A133" s="14" t="s">
        <v>4887</v>
      </c>
      <c r="B133" s="18" t="s">
        <v>5490</v>
      </c>
      <c r="C133" s="18" t="s">
        <v>5059</v>
      </c>
      <c r="D133" s="9" t="s">
        <v>4888</v>
      </c>
      <c r="E133" s="9" t="s">
        <v>5013</v>
      </c>
      <c r="F133" s="14">
        <v>0</v>
      </c>
      <c r="G133" s="35">
        <v>12</v>
      </c>
      <c r="H133" s="9" t="s">
        <v>3235</v>
      </c>
      <c r="I133" s="27" t="s">
        <v>4447</v>
      </c>
    </row>
    <row r="134" spans="1:9" ht="16.5">
      <c r="A134" s="14" t="s">
        <v>4895</v>
      </c>
      <c r="B134" s="18" t="s">
        <v>5491</v>
      </c>
      <c r="C134" s="18" t="s">
        <v>5060</v>
      </c>
      <c r="D134" s="9" t="s">
        <v>4896</v>
      </c>
      <c r="E134" s="9" t="s">
        <v>5013</v>
      </c>
      <c r="F134" s="35">
        <v>0</v>
      </c>
      <c r="G134" s="35">
        <v>24</v>
      </c>
      <c r="H134" s="9" t="s">
        <v>3235</v>
      </c>
      <c r="I134" s="27" t="s">
        <v>4447</v>
      </c>
    </row>
    <row r="135" spans="1:9" ht="16.5">
      <c r="A135" s="14" t="s">
        <v>4897</v>
      </c>
      <c r="B135" s="18" t="s">
        <v>5491</v>
      </c>
      <c r="C135" s="18" t="s">
        <v>5060</v>
      </c>
      <c r="D135" s="9" t="s">
        <v>4898</v>
      </c>
      <c r="E135" s="9" t="s">
        <v>5013</v>
      </c>
      <c r="F135" s="35">
        <v>0</v>
      </c>
      <c r="G135" s="35">
        <v>5</v>
      </c>
      <c r="H135" s="9" t="s">
        <v>3235</v>
      </c>
      <c r="I135" s="27" t="s">
        <v>4447</v>
      </c>
    </row>
    <row r="136" spans="1:9" ht="16.5">
      <c r="A136" s="14" t="s">
        <v>4903</v>
      </c>
      <c r="B136" s="18" t="s">
        <v>5504</v>
      </c>
      <c r="C136" s="18" t="s">
        <v>5027</v>
      </c>
      <c r="D136" s="9" t="s">
        <v>4904</v>
      </c>
      <c r="E136" s="9" t="s">
        <v>5013</v>
      </c>
      <c r="F136" s="35">
        <v>0</v>
      </c>
      <c r="G136" s="35">
        <v>17</v>
      </c>
      <c r="H136" s="9" t="s">
        <v>3235</v>
      </c>
      <c r="I136" s="27" t="s">
        <v>4447</v>
      </c>
    </row>
    <row r="137" spans="1:9" ht="16.5">
      <c r="A137" s="14" t="s">
        <v>4905</v>
      </c>
      <c r="B137" s="18" t="s">
        <v>5504</v>
      </c>
      <c r="C137" s="18" t="s">
        <v>5027</v>
      </c>
      <c r="D137" s="9" t="s">
        <v>4906</v>
      </c>
      <c r="E137" s="9" t="s">
        <v>5013</v>
      </c>
      <c r="F137" s="35">
        <v>0</v>
      </c>
      <c r="G137" s="35">
        <v>7</v>
      </c>
      <c r="H137" s="9" t="s">
        <v>3235</v>
      </c>
      <c r="I137" s="27" t="s">
        <v>4447</v>
      </c>
    </row>
    <row r="138" spans="1:9" ht="16.5">
      <c r="A138" s="14" t="s">
        <v>4913</v>
      </c>
      <c r="B138" s="18" t="s">
        <v>5492</v>
      </c>
      <c r="C138" s="18" t="s">
        <v>5061</v>
      </c>
      <c r="D138" s="9" t="s">
        <v>4914</v>
      </c>
      <c r="E138" s="9" t="s">
        <v>5013</v>
      </c>
      <c r="F138" s="35">
        <v>0</v>
      </c>
      <c r="G138" s="35">
        <v>6</v>
      </c>
      <c r="H138" s="9" t="s">
        <v>3235</v>
      </c>
      <c r="I138" s="27" t="s">
        <v>4447</v>
      </c>
    </row>
    <row r="139" spans="1:9" ht="16.5">
      <c r="A139" s="14" t="s">
        <v>4915</v>
      </c>
      <c r="B139" s="18" t="s">
        <v>5492</v>
      </c>
      <c r="C139" s="18" t="s">
        <v>5061</v>
      </c>
      <c r="D139" s="9" t="s">
        <v>4916</v>
      </c>
      <c r="E139" s="9" t="s">
        <v>5013</v>
      </c>
      <c r="F139" s="35">
        <v>0</v>
      </c>
      <c r="G139" s="35">
        <v>6</v>
      </c>
      <c r="H139" s="9" t="s">
        <v>3235</v>
      </c>
      <c r="I139" s="27" t="s">
        <v>4447</v>
      </c>
    </row>
    <row r="140" spans="1:9" ht="16.5">
      <c r="A140" s="14" t="s">
        <v>4919</v>
      </c>
      <c r="B140" s="18" t="s">
        <v>5523</v>
      </c>
      <c r="C140" s="18" t="s">
        <v>5062</v>
      </c>
      <c r="D140" s="9" t="s">
        <v>4920</v>
      </c>
      <c r="E140" s="9" t="s">
        <v>5013</v>
      </c>
      <c r="F140" s="35">
        <v>0</v>
      </c>
      <c r="G140" s="35">
        <v>12</v>
      </c>
      <c r="H140" s="9" t="s">
        <v>3235</v>
      </c>
      <c r="I140" s="27" t="s">
        <v>4447</v>
      </c>
    </row>
    <row r="141" spans="1:9" ht="31.5">
      <c r="A141" s="14" t="s">
        <v>4945</v>
      </c>
      <c r="B141" s="18" t="s">
        <v>5473</v>
      </c>
      <c r="C141" s="18" t="s">
        <v>5063</v>
      </c>
      <c r="D141" s="9" t="s">
        <v>4946</v>
      </c>
      <c r="E141" s="9" t="s">
        <v>5013</v>
      </c>
      <c r="F141" s="35">
        <v>0</v>
      </c>
      <c r="G141" s="35">
        <v>0</v>
      </c>
      <c r="H141" s="9" t="s">
        <v>3235</v>
      </c>
      <c r="I141" s="27" t="s">
        <v>4447</v>
      </c>
    </row>
    <row r="142" spans="1:9" ht="31.5">
      <c r="A142" s="14" t="s">
        <v>4947</v>
      </c>
      <c r="B142" s="18" t="s">
        <v>5473</v>
      </c>
      <c r="C142" s="18" t="s">
        <v>5063</v>
      </c>
      <c r="D142" s="9" t="s">
        <v>4948</v>
      </c>
      <c r="E142" s="9" t="s">
        <v>5013</v>
      </c>
      <c r="F142" s="35">
        <v>0</v>
      </c>
      <c r="G142" s="35">
        <v>4</v>
      </c>
      <c r="H142" s="9" t="s">
        <v>3235</v>
      </c>
      <c r="I142" s="27" t="s">
        <v>4447</v>
      </c>
    </row>
    <row r="143" spans="1:9" ht="16.5">
      <c r="A143" s="14" t="s">
        <v>4949</v>
      </c>
      <c r="B143" s="18" t="s">
        <v>5521</v>
      </c>
      <c r="C143" s="18" t="s">
        <v>5064</v>
      </c>
      <c r="D143" s="9" t="s">
        <v>4950</v>
      </c>
      <c r="E143" s="9" t="s">
        <v>5013</v>
      </c>
      <c r="F143" s="35">
        <v>0</v>
      </c>
      <c r="G143" s="35">
        <v>7</v>
      </c>
      <c r="H143" s="9" t="s">
        <v>3235</v>
      </c>
      <c r="I143" s="27" t="s">
        <v>4447</v>
      </c>
    </row>
    <row r="144" spans="1:9" ht="16.5">
      <c r="A144" s="14" t="s">
        <v>4951</v>
      </c>
      <c r="B144" s="18" t="s">
        <v>5521</v>
      </c>
      <c r="C144" s="18" t="s">
        <v>5064</v>
      </c>
      <c r="D144" s="9" t="s">
        <v>4952</v>
      </c>
      <c r="E144" s="9" t="s">
        <v>5013</v>
      </c>
      <c r="F144" s="35">
        <v>0</v>
      </c>
      <c r="G144" s="35">
        <v>4</v>
      </c>
      <c r="H144" s="9" t="s">
        <v>3235</v>
      </c>
      <c r="I144" s="27" t="s">
        <v>4447</v>
      </c>
    </row>
    <row r="145" spans="1:9" ht="16.5">
      <c r="A145" s="14" t="s">
        <v>4953</v>
      </c>
      <c r="B145" s="18" t="s">
        <v>5474</v>
      </c>
      <c r="C145" s="18" t="s">
        <v>5065</v>
      </c>
      <c r="D145" s="9" t="s">
        <v>4954</v>
      </c>
      <c r="E145" s="9" t="s">
        <v>5013</v>
      </c>
      <c r="F145" s="35">
        <v>0</v>
      </c>
      <c r="G145" s="35">
        <v>0</v>
      </c>
      <c r="H145" s="9" t="s">
        <v>3235</v>
      </c>
      <c r="I145" s="27" t="s">
        <v>4447</v>
      </c>
    </row>
    <row r="146" spans="1:9" ht="16.5">
      <c r="A146" s="14" t="s">
        <v>4955</v>
      </c>
      <c r="B146" s="18" t="s">
        <v>5474</v>
      </c>
      <c r="C146" s="18" t="s">
        <v>5065</v>
      </c>
      <c r="D146" s="9" t="s">
        <v>4956</v>
      </c>
      <c r="E146" s="9" t="s">
        <v>5013</v>
      </c>
      <c r="F146" s="35">
        <v>0</v>
      </c>
      <c r="G146" s="35">
        <v>4</v>
      </c>
      <c r="H146" s="9" t="s">
        <v>3235</v>
      </c>
      <c r="I146" s="27" t="s">
        <v>4447</v>
      </c>
    </row>
    <row r="147" spans="1:9" ht="16.5">
      <c r="A147" s="14" t="s">
        <v>4957</v>
      </c>
      <c r="B147" s="18" t="s">
        <v>5475</v>
      </c>
      <c r="C147" s="18" t="s">
        <v>5039</v>
      </c>
      <c r="D147" s="9" t="s">
        <v>4958</v>
      </c>
      <c r="E147" s="9" t="s">
        <v>5013</v>
      </c>
      <c r="F147" s="35">
        <v>0</v>
      </c>
      <c r="G147" s="35">
        <v>4</v>
      </c>
      <c r="H147" s="9" t="s">
        <v>3235</v>
      </c>
      <c r="I147" s="27" t="s">
        <v>4447</v>
      </c>
    </row>
    <row r="148" spans="1:9" ht="16.5">
      <c r="A148" s="14" t="s">
        <v>4959</v>
      </c>
      <c r="B148" s="18" t="s">
        <v>5475</v>
      </c>
      <c r="C148" s="18" t="s">
        <v>5039</v>
      </c>
      <c r="D148" s="9" t="s">
        <v>4960</v>
      </c>
      <c r="E148" s="9" t="s">
        <v>5013</v>
      </c>
      <c r="F148" s="35">
        <v>0</v>
      </c>
      <c r="G148" s="35">
        <v>3</v>
      </c>
      <c r="H148" s="9" t="s">
        <v>3235</v>
      </c>
      <c r="I148" s="27" t="s">
        <v>4447</v>
      </c>
    </row>
    <row r="149" spans="1:9" ht="31.5">
      <c r="A149" s="14" t="s">
        <v>4961</v>
      </c>
      <c r="B149" s="18" t="s">
        <v>5493</v>
      </c>
      <c r="C149" s="18" t="s">
        <v>5066</v>
      </c>
      <c r="D149" s="9" t="s">
        <v>4962</v>
      </c>
      <c r="E149" s="9" t="s">
        <v>5013</v>
      </c>
      <c r="F149" s="35">
        <v>0</v>
      </c>
      <c r="G149" s="35">
        <v>1</v>
      </c>
      <c r="H149" s="9" t="s">
        <v>3235</v>
      </c>
      <c r="I149" s="27" t="s">
        <v>4447</v>
      </c>
    </row>
    <row r="150" spans="1:9" ht="31.5">
      <c r="A150" s="14" t="s">
        <v>4963</v>
      </c>
      <c r="B150" s="18" t="s">
        <v>5493</v>
      </c>
      <c r="C150" s="18" t="s">
        <v>5066</v>
      </c>
      <c r="D150" s="9" t="s">
        <v>4964</v>
      </c>
      <c r="E150" s="9" t="s">
        <v>5013</v>
      </c>
      <c r="F150" s="35">
        <v>0</v>
      </c>
      <c r="G150" s="35">
        <v>0</v>
      </c>
      <c r="H150" s="9" t="s">
        <v>3235</v>
      </c>
      <c r="I150" s="27" t="s">
        <v>4447</v>
      </c>
    </row>
    <row r="151" spans="1:9" ht="16.5">
      <c r="A151" s="14" t="s">
        <v>4965</v>
      </c>
      <c r="B151" s="18" t="s">
        <v>5476</v>
      </c>
      <c r="C151" s="18" t="s">
        <v>5067</v>
      </c>
      <c r="D151" s="9" t="s">
        <v>4966</v>
      </c>
      <c r="E151" s="9" t="s">
        <v>5013</v>
      </c>
      <c r="F151" s="35">
        <v>0</v>
      </c>
      <c r="G151" s="35">
        <v>2</v>
      </c>
      <c r="H151" s="9" t="s">
        <v>3235</v>
      </c>
      <c r="I151" s="27" t="s">
        <v>4447</v>
      </c>
    </row>
    <row r="152" spans="1:9" ht="16.5">
      <c r="A152" s="14" t="s">
        <v>4967</v>
      </c>
      <c r="B152" s="18" t="s">
        <v>5476</v>
      </c>
      <c r="C152" s="18" t="s">
        <v>5067</v>
      </c>
      <c r="D152" s="9" t="s">
        <v>4968</v>
      </c>
      <c r="E152" s="9" t="s">
        <v>5013</v>
      </c>
      <c r="F152" s="35">
        <v>0</v>
      </c>
      <c r="G152" s="35">
        <v>2</v>
      </c>
      <c r="H152" s="9" t="s">
        <v>3235</v>
      </c>
      <c r="I152" s="27" t="s">
        <v>4447</v>
      </c>
    </row>
    <row r="153" spans="1:9" ht="31.5">
      <c r="A153" s="14" t="s">
        <v>4969</v>
      </c>
      <c r="B153" s="18" t="s">
        <v>5477</v>
      </c>
      <c r="C153" s="18" t="s">
        <v>5068</v>
      </c>
      <c r="D153" s="9" t="s">
        <v>4970</v>
      </c>
      <c r="E153" s="9" t="s">
        <v>5013</v>
      </c>
      <c r="F153" s="35">
        <v>0</v>
      </c>
      <c r="G153" s="35">
        <v>2</v>
      </c>
      <c r="H153" s="9" t="s">
        <v>3235</v>
      </c>
      <c r="I153" s="27" t="s">
        <v>4447</v>
      </c>
    </row>
    <row r="154" spans="1:9" ht="31.5">
      <c r="A154" s="14" t="s">
        <v>4971</v>
      </c>
      <c r="B154" s="18" t="s">
        <v>5477</v>
      </c>
      <c r="C154" s="18" t="s">
        <v>5068</v>
      </c>
      <c r="D154" s="9" t="s">
        <v>4972</v>
      </c>
      <c r="E154" s="9" t="s">
        <v>5013</v>
      </c>
      <c r="F154" s="35">
        <v>0</v>
      </c>
      <c r="G154" s="35">
        <v>5</v>
      </c>
      <c r="H154" s="9" t="s">
        <v>3235</v>
      </c>
      <c r="I154" s="27" t="s">
        <v>4447</v>
      </c>
    </row>
    <row r="155" spans="1:9" ht="31.5">
      <c r="A155" s="14" t="s">
        <v>4973</v>
      </c>
      <c r="B155" s="18" t="s">
        <v>5478</v>
      </c>
      <c r="C155" s="18" t="s">
        <v>5069</v>
      </c>
      <c r="D155" s="9" t="s">
        <v>4974</v>
      </c>
      <c r="E155" s="9" t="s">
        <v>5013</v>
      </c>
      <c r="F155" s="35">
        <v>0</v>
      </c>
      <c r="G155" s="35">
        <v>6</v>
      </c>
      <c r="H155" s="9" t="s">
        <v>3235</v>
      </c>
      <c r="I155" s="27" t="s">
        <v>4447</v>
      </c>
    </row>
    <row r="156" spans="1:9" ht="31.5">
      <c r="A156" s="14" t="s">
        <v>4977</v>
      </c>
      <c r="B156" s="18" t="s">
        <v>5479</v>
      </c>
      <c r="C156" s="18" t="s">
        <v>5070</v>
      </c>
      <c r="D156" s="9" t="s">
        <v>4978</v>
      </c>
      <c r="E156" s="9" t="s">
        <v>5013</v>
      </c>
      <c r="F156" s="35">
        <v>0</v>
      </c>
      <c r="G156" s="35">
        <v>3</v>
      </c>
      <c r="H156" s="9" t="s">
        <v>3235</v>
      </c>
      <c r="I156" s="27" t="s">
        <v>4447</v>
      </c>
    </row>
    <row r="157" spans="1:9" ht="31.5">
      <c r="A157" s="14" t="s">
        <v>4979</v>
      </c>
      <c r="B157" s="18" t="s">
        <v>5479</v>
      </c>
      <c r="C157" s="18" t="s">
        <v>5070</v>
      </c>
      <c r="D157" s="9" t="s">
        <v>4980</v>
      </c>
      <c r="E157" s="9" t="s">
        <v>5013</v>
      </c>
      <c r="F157" s="35">
        <v>0</v>
      </c>
      <c r="G157" s="35">
        <v>4</v>
      </c>
      <c r="H157" s="9" t="s">
        <v>3235</v>
      </c>
      <c r="I157" s="27" t="s">
        <v>4447</v>
      </c>
    </row>
    <row r="158" spans="1:9" ht="16.5">
      <c r="A158" s="14" t="s">
        <v>4981</v>
      </c>
      <c r="B158" s="18" t="s">
        <v>5480</v>
      </c>
      <c r="C158" s="18" t="s">
        <v>5071</v>
      </c>
      <c r="D158" s="9" t="s">
        <v>4982</v>
      </c>
      <c r="E158" s="9" t="s">
        <v>5013</v>
      </c>
      <c r="F158" s="35">
        <v>0</v>
      </c>
      <c r="G158" s="35">
        <v>1</v>
      </c>
      <c r="H158" s="9" t="s">
        <v>3235</v>
      </c>
      <c r="I158" s="27" t="s">
        <v>4447</v>
      </c>
    </row>
    <row r="159" spans="1:9" ht="16.5">
      <c r="A159" s="14" t="s">
        <v>4983</v>
      </c>
      <c r="B159" s="18" t="s">
        <v>5480</v>
      </c>
      <c r="C159" s="18" t="s">
        <v>5071</v>
      </c>
      <c r="D159" s="9" t="s">
        <v>4984</v>
      </c>
      <c r="E159" s="9" t="s">
        <v>5013</v>
      </c>
      <c r="F159" s="35">
        <v>0</v>
      </c>
      <c r="G159" s="35">
        <v>4</v>
      </c>
      <c r="H159" s="9" t="s">
        <v>3235</v>
      </c>
      <c r="I159" s="27" t="s">
        <v>4447</v>
      </c>
    </row>
    <row r="160" spans="1:9" ht="16.5">
      <c r="A160" s="14" t="s">
        <v>4985</v>
      </c>
      <c r="B160" s="18" t="s">
        <v>5481</v>
      </c>
      <c r="C160" s="18" t="s">
        <v>5072</v>
      </c>
      <c r="D160" s="9" t="s">
        <v>4986</v>
      </c>
      <c r="E160" s="9" t="s">
        <v>5013</v>
      </c>
      <c r="F160" s="35">
        <v>0</v>
      </c>
      <c r="G160" s="35">
        <v>3</v>
      </c>
      <c r="H160" s="9" t="s">
        <v>3235</v>
      </c>
      <c r="I160" s="27" t="s">
        <v>4447</v>
      </c>
    </row>
    <row r="161" spans="1:9" ht="16.5">
      <c r="A161" s="14" t="s">
        <v>4987</v>
      </c>
      <c r="B161" s="18" t="s">
        <v>5481</v>
      </c>
      <c r="C161" s="18" t="s">
        <v>5072</v>
      </c>
      <c r="D161" s="9" t="s">
        <v>4988</v>
      </c>
      <c r="E161" s="9" t="s">
        <v>5013</v>
      </c>
      <c r="F161" s="35">
        <v>0</v>
      </c>
      <c r="G161" s="35">
        <v>5</v>
      </c>
      <c r="H161" s="9" t="s">
        <v>3235</v>
      </c>
      <c r="I161" s="27" t="s">
        <v>4447</v>
      </c>
    </row>
    <row r="162" spans="1:9" ht="31.5">
      <c r="A162" s="14" t="s">
        <v>4989</v>
      </c>
      <c r="B162" s="18" t="s">
        <v>5505</v>
      </c>
      <c r="C162" s="18" t="s">
        <v>5064</v>
      </c>
      <c r="D162" s="9" t="s">
        <v>4990</v>
      </c>
      <c r="E162" s="9" t="s">
        <v>5013</v>
      </c>
      <c r="F162" s="35">
        <v>0</v>
      </c>
      <c r="G162" s="35">
        <v>7</v>
      </c>
      <c r="H162" s="9" t="s">
        <v>3235</v>
      </c>
      <c r="I162" s="27" t="s">
        <v>4447</v>
      </c>
    </row>
    <row r="163" spans="1:9" ht="16.5">
      <c r="A163" s="14" t="s">
        <v>4993</v>
      </c>
      <c r="B163" s="18" t="s">
        <v>5506</v>
      </c>
      <c r="C163" s="18" t="s">
        <v>5073</v>
      </c>
      <c r="D163" s="9" t="s">
        <v>4994</v>
      </c>
      <c r="E163" s="9" t="s">
        <v>5013</v>
      </c>
      <c r="F163" s="35">
        <v>0</v>
      </c>
      <c r="G163" s="35">
        <v>6</v>
      </c>
      <c r="H163" s="9" t="s">
        <v>3235</v>
      </c>
      <c r="I163" s="27" t="s">
        <v>4447</v>
      </c>
    </row>
    <row r="164" spans="1:9" ht="16.5">
      <c r="A164" s="14" t="s">
        <v>4995</v>
      </c>
      <c r="B164" s="18" t="s">
        <v>5506</v>
      </c>
      <c r="C164" s="18" t="s">
        <v>5073</v>
      </c>
      <c r="D164" s="9" t="s">
        <v>4996</v>
      </c>
      <c r="E164" s="9" t="s">
        <v>5013</v>
      </c>
      <c r="F164" s="35">
        <v>0</v>
      </c>
      <c r="G164" s="35">
        <v>6</v>
      </c>
      <c r="H164" s="9" t="s">
        <v>3235</v>
      </c>
      <c r="I164" s="27" t="s">
        <v>4447</v>
      </c>
    </row>
    <row r="165" spans="1:9" ht="31.5">
      <c r="A165" s="14" t="s">
        <v>4997</v>
      </c>
      <c r="B165" s="18" t="s">
        <v>5482</v>
      </c>
      <c r="C165" s="18" t="s">
        <v>5074</v>
      </c>
      <c r="D165" s="9" t="s">
        <v>4998</v>
      </c>
      <c r="E165" s="9" t="s">
        <v>5013</v>
      </c>
      <c r="F165" s="35">
        <v>0</v>
      </c>
      <c r="G165" s="35">
        <v>7</v>
      </c>
      <c r="H165" s="9" t="s">
        <v>3235</v>
      </c>
      <c r="I165" s="27" t="s">
        <v>4447</v>
      </c>
    </row>
    <row r="166" spans="1:9" ht="31.5">
      <c r="A166" s="14" t="s">
        <v>4999</v>
      </c>
      <c r="B166" s="18" t="s">
        <v>5482</v>
      </c>
      <c r="C166" s="18" t="s">
        <v>5074</v>
      </c>
      <c r="D166" s="9" t="s">
        <v>5000</v>
      </c>
      <c r="E166" s="9" t="s">
        <v>5013</v>
      </c>
      <c r="F166" s="35">
        <v>0</v>
      </c>
      <c r="G166" s="35">
        <v>11</v>
      </c>
      <c r="H166" s="9" t="s">
        <v>3235</v>
      </c>
      <c r="I166" s="27" t="s">
        <v>4447</v>
      </c>
    </row>
    <row r="167" spans="1:9" ht="31.5">
      <c r="A167" s="14" t="s">
        <v>5001</v>
      </c>
      <c r="B167" s="18" t="s">
        <v>5483</v>
      </c>
      <c r="C167" s="18" t="s">
        <v>1430</v>
      </c>
      <c r="D167" s="9" t="s">
        <v>5002</v>
      </c>
      <c r="E167" s="9" t="s">
        <v>5013</v>
      </c>
      <c r="F167" s="35">
        <v>0</v>
      </c>
      <c r="G167" s="35">
        <v>1</v>
      </c>
      <c r="H167" s="9" t="s">
        <v>4377</v>
      </c>
      <c r="I167" s="27" t="s">
        <v>4368</v>
      </c>
    </row>
    <row r="168" spans="1:9" ht="31.5">
      <c r="A168" s="14" t="s">
        <v>5003</v>
      </c>
      <c r="B168" s="18" t="s">
        <v>5483</v>
      </c>
      <c r="C168" s="18" t="s">
        <v>1430</v>
      </c>
      <c r="D168" s="9" t="s">
        <v>5004</v>
      </c>
      <c r="E168" s="9" t="s">
        <v>5013</v>
      </c>
      <c r="F168" s="35">
        <v>0</v>
      </c>
      <c r="G168" s="35">
        <v>4</v>
      </c>
      <c r="H168" s="9" t="s">
        <v>4377</v>
      </c>
      <c r="I168" s="27" t="s">
        <v>4368</v>
      </c>
    </row>
    <row r="169" spans="1:9" ht="31.5">
      <c r="A169" s="14" t="s">
        <v>5005</v>
      </c>
      <c r="B169" s="18" t="s">
        <v>5484</v>
      </c>
      <c r="C169" s="18" t="s">
        <v>5075</v>
      </c>
      <c r="D169" s="9" t="s">
        <v>5006</v>
      </c>
      <c r="E169" s="9" t="s">
        <v>5013</v>
      </c>
      <c r="F169" s="35">
        <v>0</v>
      </c>
      <c r="G169" s="35">
        <v>1</v>
      </c>
      <c r="H169" s="9" t="s">
        <v>4377</v>
      </c>
      <c r="I169" s="27" t="s">
        <v>4368</v>
      </c>
    </row>
    <row r="170" spans="1:9" ht="31.5">
      <c r="A170" s="14" t="s">
        <v>5007</v>
      </c>
      <c r="B170" s="18" t="s">
        <v>5484</v>
      </c>
      <c r="C170" s="18" t="s">
        <v>5075</v>
      </c>
      <c r="D170" s="9" t="s">
        <v>5008</v>
      </c>
      <c r="E170" s="9" t="s">
        <v>5013</v>
      </c>
      <c r="F170" s="35">
        <v>0</v>
      </c>
      <c r="G170" s="35">
        <v>0</v>
      </c>
      <c r="H170" s="9" t="s">
        <v>4377</v>
      </c>
      <c r="I170" s="27" t="s">
        <v>4368</v>
      </c>
    </row>
    <row r="171" spans="1:9" ht="31.5">
      <c r="A171" s="14" t="s">
        <v>5009</v>
      </c>
      <c r="B171" s="18" t="s">
        <v>5494</v>
      </c>
      <c r="C171" s="18" t="s">
        <v>5076</v>
      </c>
      <c r="D171" s="9" t="s">
        <v>5010</v>
      </c>
      <c r="E171" s="9" t="s">
        <v>5013</v>
      </c>
      <c r="F171" s="35">
        <v>0</v>
      </c>
      <c r="G171" s="35">
        <v>5</v>
      </c>
      <c r="H171" s="9" t="s">
        <v>4377</v>
      </c>
      <c r="I171" s="27" t="s">
        <v>4368</v>
      </c>
    </row>
    <row r="172" spans="1:9" ht="31.5">
      <c r="A172" s="14" t="s">
        <v>5011</v>
      </c>
      <c r="B172" s="18" t="s">
        <v>5494</v>
      </c>
      <c r="C172" s="18" t="s">
        <v>5076</v>
      </c>
      <c r="D172" s="9" t="s">
        <v>5012</v>
      </c>
      <c r="E172" s="9" t="s">
        <v>5013</v>
      </c>
      <c r="F172" s="35">
        <v>0</v>
      </c>
      <c r="G172" s="35">
        <v>11</v>
      </c>
      <c r="H172" s="9" t="s">
        <v>4377</v>
      </c>
      <c r="I172" s="27" t="s">
        <v>4368</v>
      </c>
    </row>
    <row r="173" spans="1:9" ht="16.5">
      <c r="A173" s="14" t="s">
        <v>5427</v>
      </c>
      <c r="B173" s="18" t="s">
        <v>5548</v>
      </c>
      <c r="C173" s="18" t="s">
        <v>5449</v>
      </c>
      <c r="D173" s="9" t="s">
        <v>5439</v>
      </c>
      <c r="E173" s="9" t="s">
        <v>5013</v>
      </c>
      <c r="F173" s="35">
        <v>0</v>
      </c>
      <c r="G173" s="35">
        <v>1</v>
      </c>
      <c r="H173" s="9" t="s">
        <v>5152</v>
      </c>
      <c r="I173" s="25" t="s">
        <v>8222</v>
      </c>
    </row>
    <row r="174" spans="1:9" ht="47.25">
      <c r="A174" s="14" t="s">
        <v>5428</v>
      </c>
      <c r="B174" s="18" t="s">
        <v>5549</v>
      </c>
      <c r="C174" s="18" t="s">
        <v>5450</v>
      </c>
      <c r="D174" s="9" t="s">
        <v>5440</v>
      </c>
      <c r="E174" s="9" t="s">
        <v>5013</v>
      </c>
      <c r="F174" s="35">
        <v>0</v>
      </c>
      <c r="G174" s="35">
        <v>20</v>
      </c>
      <c r="H174" s="9" t="s">
        <v>5152</v>
      </c>
      <c r="I174" s="25" t="s">
        <v>8180</v>
      </c>
    </row>
    <row r="175" spans="1:9" ht="31.5">
      <c r="A175" s="14" t="s">
        <v>5429</v>
      </c>
      <c r="B175" s="18" t="s">
        <v>5550</v>
      </c>
      <c r="C175" s="18" t="s">
        <v>5451</v>
      </c>
      <c r="D175" s="9" t="s">
        <v>5441</v>
      </c>
      <c r="E175" s="9" t="s">
        <v>5013</v>
      </c>
      <c r="F175" s="35">
        <v>0</v>
      </c>
      <c r="G175" s="35">
        <v>5</v>
      </c>
      <c r="H175" s="9" t="s">
        <v>5152</v>
      </c>
      <c r="I175" s="25" t="s">
        <v>8180</v>
      </c>
    </row>
    <row r="176" spans="1:9" ht="31.5">
      <c r="A176" s="14" t="s">
        <v>5431</v>
      </c>
      <c r="B176" s="18" t="s">
        <v>5552</v>
      </c>
      <c r="C176" s="18" t="s">
        <v>5453</v>
      </c>
      <c r="D176" s="9" t="s">
        <v>5443</v>
      </c>
      <c r="E176" s="9" t="s">
        <v>5013</v>
      </c>
      <c r="F176" s="35">
        <v>0</v>
      </c>
      <c r="G176" s="35">
        <v>19</v>
      </c>
      <c r="H176" s="9" t="s">
        <v>5152</v>
      </c>
      <c r="I176" s="25" t="s">
        <v>8180</v>
      </c>
    </row>
    <row r="177" spans="1:9" ht="16.5">
      <c r="A177" s="14" t="s">
        <v>5433</v>
      </c>
      <c r="B177" s="18" t="s">
        <v>5553</v>
      </c>
      <c r="C177" s="18" t="s">
        <v>5454</v>
      </c>
      <c r="D177" s="9" t="s">
        <v>5445</v>
      </c>
      <c r="E177" s="9" t="s">
        <v>5013</v>
      </c>
      <c r="F177" s="35">
        <v>0</v>
      </c>
      <c r="G177" s="35">
        <v>6</v>
      </c>
      <c r="H177" s="9" t="s">
        <v>5152</v>
      </c>
      <c r="I177" s="25" t="s">
        <v>8180</v>
      </c>
    </row>
    <row r="178" spans="1:9" ht="16.5">
      <c r="A178" s="14" t="s">
        <v>5434</v>
      </c>
      <c r="B178" s="18" t="s">
        <v>5554</v>
      </c>
      <c r="C178" s="18" t="s">
        <v>5455</v>
      </c>
      <c r="D178" s="9" t="s">
        <v>5446</v>
      </c>
      <c r="E178" s="9" t="s">
        <v>5013</v>
      </c>
      <c r="F178" s="35">
        <v>0</v>
      </c>
      <c r="G178" s="35">
        <v>21</v>
      </c>
      <c r="H178" s="9" t="s">
        <v>5152</v>
      </c>
      <c r="I178" s="25" t="s">
        <v>8180</v>
      </c>
    </row>
    <row r="179" spans="1:9" ht="31.5">
      <c r="A179" s="14" t="s">
        <v>5435</v>
      </c>
      <c r="B179" s="18" t="s">
        <v>5555</v>
      </c>
      <c r="C179" s="18" t="s">
        <v>5456</v>
      </c>
      <c r="D179" s="9" t="s">
        <v>5447</v>
      </c>
      <c r="E179" s="9" t="s">
        <v>5013</v>
      </c>
      <c r="F179" s="35">
        <v>0</v>
      </c>
      <c r="G179" s="35">
        <v>20</v>
      </c>
      <c r="H179" s="9" t="s">
        <v>5152</v>
      </c>
      <c r="I179" s="25" t="s">
        <v>8180</v>
      </c>
    </row>
    <row r="180" spans="1:9" ht="31.5">
      <c r="A180" s="14" t="s">
        <v>5436</v>
      </c>
      <c r="B180" s="18" t="s">
        <v>5556</v>
      </c>
      <c r="C180" s="18" t="s">
        <v>5066</v>
      </c>
      <c r="D180" s="9" t="s">
        <v>5448</v>
      </c>
      <c r="E180" s="9" t="s">
        <v>5013</v>
      </c>
      <c r="F180" s="35">
        <v>0</v>
      </c>
      <c r="G180" s="35">
        <v>10</v>
      </c>
      <c r="H180" s="9" t="s">
        <v>5152</v>
      </c>
      <c r="I180" s="25" t="s">
        <v>8180</v>
      </c>
    </row>
    <row r="181" spans="1:9" ht="31.5">
      <c r="A181" s="14" t="s">
        <v>6075</v>
      </c>
      <c r="B181" s="18" t="s">
        <v>6076</v>
      </c>
      <c r="C181" s="18" t="s">
        <v>6077</v>
      </c>
      <c r="D181" s="9" t="s">
        <v>6078</v>
      </c>
      <c r="E181" s="9" t="s">
        <v>5013</v>
      </c>
      <c r="F181" s="35">
        <v>0</v>
      </c>
      <c r="G181" s="35">
        <v>8</v>
      </c>
      <c r="H181" s="9" t="s">
        <v>6058</v>
      </c>
      <c r="I181" s="64" t="s">
        <v>6467</v>
      </c>
    </row>
    <row r="182" spans="1:9" ht="31.5">
      <c r="A182" s="14" t="s">
        <v>6079</v>
      </c>
      <c r="B182" s="18" t="s">
        <v>6080</v>
      </c>
      <c r="C182" s="18" t="s">
        <v>6081</v>
      </c>
      <c r="D182" s="9" t="s">
        <v>6082</v>
      </c>
      <c r="E182" s="9" t="s">
        <v>5013</v>
      </c>
      <c r="F182" s="35">
        <v>0</v>
      </c>
      <c r="G182" s="35">
        <v>1</v>
      </c>
      <c r="H182" s="9" t="s">
        <v>6058</v>
      </c>
      <c r="I182" s="64" t="s">
        <v>6467</v>
      </c>
    </row>
    <row r="183" spans="1:9" ht="31.5">
      <c r="A183" s="14" t="s">
        <v>6083</v>
      </c>
      <c r="B183" s="18" t="s">
        <v>6084</v>
      </c>
      <c r="C183" s="18" t="s">
        <v>6085</v>
      </c>
      <c r="D183" s="9" t="s">
        <v>6086</v>
      </c>
      <c r="E183" s="9" t="s">
        <v>5013</v>
      </c>
      <c r="F183" s="35">
        <v>0</v>
      </c>
      <c r="G183" s="35">
        <v>6</v>
      </c>
      <c r="H183" s="9" t="s">
        <v>6058</v>
      </c>
      <c r="I183" s="64" t="s">
        <v>6467</v>
      </c>
    </row>
    <row r="184" spans="1:9" ht="16.5">
      <c r="A184" s="14" t="s">
        <v>6087</v>
      </c>
      <c r="B184" s="18" t="s">
        <v>6088</v>
      </c>
      <c r="C184" s="18" t="s">
        <v>6089</v>
      </c>
      <c r="D184" s="9" t="s">
        <v>6090</v>
      </c>
      <c r="E184" s="9" t="s">
        <v>5013</v>
      </c>
      <c r="F184" s="35">
        <v>0</v>
      </c>
      <c r="G184" s="35">
        <v>3</v>
      </c>
      <c r="H184" s="9" t="s">
        <v>6091</v>
      </c>
      <c r="I184" s="64" t="s">
        <v>6467</v>
      </c>
    </row>
    <row r="185" spans="1:9" ht="64.5">
      <c r="A185" s="14" t="s">
        <v>6801</v>
      </c>
      <c r="B185" s="18" t="s">
        <v>6806</v>
      </c>
      <c r="C185" s="18" t="s">
        <v>6802</v>
      </c>
      <c r="D185" s="12" t="s">
        <v>6799</v>
      </c>
      <c r="E185" s="9" t="s">
        <v>5013</v>
      </c>
      <c r="F185" s="35">
        <v>0</v>
      </c>
      <c r="G185" s="35">
        <v>4</v>
      </c>
      <c r="H185" s="55">
        <v>44517</v>
      </c>
      <c r="I185" s="71" t="s">
        <v>6785</v>
      </c>
    </row>
    <row r="186" spans="1:9" ht="16.5">
      <c r="A186" s="14" t="s">
        <v>6803</v>
      </c>
      <c r="B186" s="18" t="s">
        <v>6805</v>
      </c>
      <c r="C186" s="18" t="s">
        <v>6804</v>
      </c>
      <c r="D186" s="12" t="s">
        <v>6800</v>
      </c>
      <c r="E186" s="9" t="s">
        <v>5013</v>
      </c>
      <c r="F186" s="35">
        <v>0</v>
      </c>
      <c r="G186" s="35">
        <v>2</v>
      </c>
      <c r="H186" s="55">
        <v>44517</v>
      </c>
      <c r="I186" s="71" t="s">
        <v>6785</v>
      </c>
    </row>
    <row r="187" spans="1:9" ht="16.5">
      <c r="A187" s="14" t="s">
        <v>7066</v>
      </c>
      <c r="B187" s="21" t="s">
        <v>6945</v>
      </c>
      <c r="C187" s="21" t="s">
        <v>6946</v>
      </c>
      <c r="D187" s="14" t="s">
        <v>6951</v>
      </c>
      <c r="E187" s="12" t="s">
        <v>5013</v>
      </c>
      <c r="F187" s="35">
        <v>0</v>
      </c>
      <c r="G187" s="35">
        <v>2</v>
      </c>
      <c r="H187" s="55">
        <v>44684</v>
      </c>
      <c r="I187" s="77" t="s">
        <v>6983</v>
      </c>
    </row>
    <row r="188" spans="1:9" ht="31.5">
      <c r="A188" s="14" t="s">
        <v>7497</v>
      </c>
      <c r="B188" s="21" t="s">
        <v>7498</v>
      </c>
      <c r="C188" s="21" t="s">
        <v>7499</v>
      </c>
      <c r="D188" s="14" t="s">
        <v>7880</v>
      </c>
      <c r="E188" s="12" t="s">
        <v>5013</v>
      </c>
      <c r="F188" s="14">
        <v>0</v>
      </c>
      <c r="G188" s="14">
        <v>1</v>
      </c>
      <c r="H188" s="55">
        <v>45219</v>
      </c>
      <c r="I188" s="91" t="s">
        <v>7344</v>
      </c>
    </row>
    <row r="189" spans="1:9" ht="31.5">
      <c r="A189" s="14" t="s">
        <v>7534</v>
      </c>
      <c r="B189" s="21" t="s">
        <v>7535</v>
      </c>
      <c r="C189" s="21" t="s">
        <v>7536</v>
      </c>
      <c r="D189" s="14" t="s">
        <v>7915</v>
      </c>
      <c r="E189" s="12" t="s">
        <v>8151</v>
      </c>
      <c r="F189" s="14">
        <v>0</v>
      </c>
      <c r="G189" s="14">
        <v>0</v>
      </c>
      <c r="H189" s="55">
        <v>45219</v>
      </c>
      <c r="I189" s="91" t="s">
        <v>7344</v>
      </c>
    </row>
    <row r="190" spans="1:9" ht="16.5">
      <c r="A190" s="14" t="s">
        <v>7568</v>
      </c>
      <c r="B190" s="21" t="s">
        <v>7569</v>
      </c>
      <c r="C190" s="21" t="s">
        <v>7570</v>
      </c>
      <c r="D190" s="14" t="s">
        <v>7947</v>
      </c>
      <c r="E190" s="12" t="s">
        <v>8151</v>
      </c>
      <c r="F190" s="14">
        <v>0</v>
      </c>
      <c r="G190" s="14">
        <v>1</v>
      </c>
      <c r="H190" s="55">
        <v>45219</v>
      </c>
      <c r="I190" s="91" t="s">
        <v>7344</v>
      </c>
    </row>
    <row r="191" spans="1:9" ht="16.5">
      <c r="A191" s="14" t="s">
        <v>7600</v>
      </c>
      <c r="B191" s="21" t="s">
        <v>7601</v>
      </c>
      <c r="C191" s="21" t="s">
        <v>7602</v>
      </c>
      <c r="D191" s="14" t="s">
        <v>7977</v>
      </c>
      <c r="E191" s="12" t="s">
        <v>8151</v>
      </c>
      <c r="F191" s="14">
        <v>0</v>
      </c>
      <c r="G191" s="14">
        <v>1</v>
      </c>
      <c r="H191" s="55">
        <v>45219</v>
      </c>
      <c r="I191" s="91" t="s">
        <v>7344</v>
      </c>
    </row>
    <row r="192" spans="1:9" ht="16.5">
      <c r="A192" s="14" t="s">
        <v>7635</v>
      </c>
      <c r="B192" s="21" t="s">
        <v>7636</v>
      </c>
      <c r="C192" s="21" t="s">
        <v>7637</v>
      </c>
      <c r="D192" s="14" t="s">
        <v>8010</v>
      </c>
      <c r="E192" s="12" t="s">
        <v>5013</v>
      </c>
      <c r="F192" s="14">
        <v>0</v>
      </c>
      <c r="G192" s="14">
        <v>0</v>
      </c>
      <c r="H192" s="55">
        <v>45219</v>
      </c>
      <c r="I192" s="91" t="s">
        <v>7344</v>
      </c>
    </row>
    <row r="193" spans="1:9" ht="16.5">
      <c r="A193" s="14" t="s">
        <v>7670</v>
      </c>
      <c r="B193" s="21" t="s">
        <v>7636</v>
      </c>
      <c r="C193" s="21" t="s">
        <v>7637</v>
      </c>
      <c r="D193" s="14" t="s">
        <v>8043</v>
      </c>
      <c r="E193" s="12" t="s">
        <v>8151</v>
      </c>
      <c r="F193" s="14">
        <v>0</v>
      </c>
      <c r="G193" s="14">
        <v>0</v>
      </c>
      <c r="H193" s="55">
        <v>45219</v>
      </c>
      <c r="I193" s="91" t="s">
        <v>7344</v>
      </c>
    </row>
    <row r="194" spans="1:9" ht="16.5">
      <c r="A194" s="14" t="s">
        <v>7812</v>
      </c>
      <c r="B194" s="21" t="s">
        <v>7813</v>
      </c>
      <c r="C194" s="21" t="s">
        <v>7814</v>
      </c>
      <c r="D194" s="14" t="s">
        <v>8145</v>
      </c>
      <c r="E194" s="12" t="s">
        <v>8151</v>
      </c>
      <c r="F194" s="14">
        <v>0</v>
      </c>
      <c r="G194" s="14">
        <v>0</v>
      </c>
      <c r="H194" s="55">
        <v>45219</v>
      </c>
      <c r="I194" s="91" t="s">
        <v>7344</v>
      </c>
    </row>
    <row r="195" spans="1:9" ht="16.5">
      <c r="A195" s="14" t="s">
        <v>7817</v>
      </c>
      <c r="B195" s="21" t="s">
        <v>7818</v>
      </c>
      <c r="C195" s="21" t="s">
        <v>7819</v>
      </c>
      <c r="D195" s="14" t="s">
        <v>8148</v>
      </c>
      <c r="E195" s="12" t="s">
        <v>5013</v>
      </c>
      <c r="F195" s="14">
        <v>0</v>
      </c>
      <c r="G195" s="14">
        <v>2</v>
      </c>
      <c r="H195" s="55">
        <v>45219</v>
      </c>
      <c r="I195" s="91" t="s">
        <v>7344</v>
      </c>
    </row>
    <row r="196" spans="1:9" ht="31.5">
      <c r="A196" s="14" t="s">
        <v>8464</v>
      </c>
      <c r="B196" s="21" t="s">
        <v>8465</v>
      </c>
      <c r="C196" s="21" t="s">
        <v>8466</v>
      </c>
      <c r="D196" s="14" t="s">
        <v>8467</v>
      </c>
      <c r="E196" s="12" t="s">
        <v>8151</v>
      </c>
      <c r="F196" s="14">
        <v>0</v>
      </c>
      <c r="G196" s="14">
        <v>1</v>
      </c>
      <c r="H196" s="55">
        <v>45328</v>
      </c>
      <c r="I196" s="104" t="s">
        <v>8430</v>
      </c>
    </row>
    <row r="197" spans="1:9">
      <c r="A197" s="60" t="str">
        <f>("D0017658")</f>
        <v>D0017658</v>
      </c>
      <c r="B197" s="60" t="str">
        <f>("教案設計 : 從教學法出發 / ")</f>
        <v xml:space="preserve">教案設計 : 從教學法出發 / </v>
      </c>
      <c r="C197" s="60" t="str">
        <f>("任慶儀 author")</f>
        <v>任慶儀 author</v>
      </c>
      <c r="D197" s="60" t="str">
        <f>("521.4 8665 2022")</f>
        <v>521.4 8665 2022</v>
      </c>
      <c r="E197" s="35" t="str">
        <f>("護理部")</f>
        <v>護理部</v>
      </c>
      <c r="F197" s="35">
        <v>0</v>
      </c>
      <c r="G197" s="35">
        <v>0</v>
      </c>
      <c r="H197" s="55">
        <v>45582</v>
      </c>
      <c r="I197" s="59" t="s">
        <v>8559</v>
      </c>
    </row>
    <row r="198" spans="1:9" ht="33">
      <c r="A198" s="14" t="s">
        <v>1442</v>
      </c>
      <c r="B198" s="18" t="s">
        <v>5510</v>
      </c>
      <c r="C198" s="18" t="s">
        <v>1446</v>
      </c>
      <c r="D198" s="9" t="s">
        <v>1437</v>
      </c>
      <c r="E198" s="9" t="s">
        <v>5013</v>
      </c>
      <c r="F198" s="48" t="s">
        <v>6252</v>
      </c>
      <c r="G198" s="48" t="s">
        <v>6252</v>
      </c>
      <c r="H198" s="9" t="s">
        <v>864</v>
      </c>
      <c r="I198" s="25" t="s">
        <v>8256</v>
      </c>
    </row>
    <row r="199" spans="1:9" ht="33">
      <c r="A199" s="14" t="s">
        <v>4762</v>
      </c>
      <c r="B199" s="18" t="s">
        <v>5518</v>
      </c>
      <c r="C199" s="18" t="s">
        <v>1612</v>
      </c>
      <c r="D199" s="9" t="s">
        <v>4763</v>
      </c>
      <c r="E199" s="9" t="s">
        <v>5013</v>
      </c>
      <c r="F199" s="48" t="s">
        <v>6252</v>
      </c>
      <c r="G199" s="48" t="s">
        <v>6252</v>
      </c>
      <c r="H199" s="9" t="s">
        <v>3235</v>
      </c>
      <c r="I199" s="27" t="s">
        <v>4447</v>
      </c>
    </row>
    <row r="200" spans="1:9" ht="33">
      <c r="A200" s="14" t="s">
        <v>4863</v>
      </c>
      <c r="B200" s="18" t="s">
        <v>5514</v>
      </c>
      <c r="C200" s="18" t="s">
        <v>5042</v>
      </c>
      <c r="D200" s="9" t="s">
        <v>4864</v>
      </c>
      <c r="E200" s="9" t="s">
        <v>5013</v>
      </c>
      <c r="F200" s="48" t="s">
        <v>6252</v>
      </c>
      <c r="G200" s="48" t="s">
        <v>6252</v>
      </c>
      <c r="H200" s="9" t="s">
        <v>3235</v>
      </c>
      <c r="I200" s="27" t="s">
        <v>4447</v>
      </c>
    </row>
    <row r="201" spans="1:9" ht="33">
      <c r="A201" s="14" t="s">
        <v>4873</v>
      </c>
      <c r="B201" s="18" t="s">
        <v>5472</v>
      </c>
      <c r="C201" s="18" t="s">
        <v>5045</v>
      </c>
      <c r="D201" s="9" t="s">
        <v>4874</v>
      </c>
      <c r="E201" s="9" t="s">
        <v>5013</v>
      </c>
      <c r="F201" s="48" t="s">
        <v>6252</v>
      </c>
      <c r="G201" s="48" t="s">
        <v>6252</v>
      </c>
      <c r="H201" s="9" t="s">
        <v>3235</v>
      </c>
      <c r="I201" s="27" t="s">
        <v>4447</v>
      </c>
    </row>
    <row r="202" spans="1:9" ht="33">
      <c r="A202" s="14" t="s">
        <v>4911</v>
      </c>
      <c r="B202" s="18" t="s">
        <v>5504</v>
      </c>
      <c r="C202" s="18" t="s">
        <v>5027</v>
      </c>
      <c r="D202" s="9" t="s">
        <v>4912</v>
      </c>
      <c r="E202" s="9" t="s">
        <v>5013</v>
      </c>
      <c r="F202" s="48" t="s">
        <v>6252</v>
      </c>
      <c r="G202" s="48" t="s">
        <v>6252</v>
      </c>
      <c r="H202" s="9" t="s">
        <v>3235</v>
      </c>
      <c r="I202" s="27" t="s">
        <v>4447</v>
      </c>
    </row>
    <row r="203" spans="1:9" ht="33">
      <c r="A203" s="14" t="s">
        <v>7136</v>
      </c>
      <c r="B203" s="51" t="s">
        <v>6943</v>
      </c>
      <c r="C203" s="52" t="s">
        <v>6278</v>
      </c>
      <c r="D203" s="35" t="s">
        <v>6224</v>
      </c>
      <c r="E203" s="44" t="s">
        <v>6134</v>
      </c>
      <c r="F203" s="48" t="s">
        <v>6252</v>
      </c>
      <c r="G203" s="48" t="s">
        <v>6252</v>
      </c>
      <c r="H203" s="55">
        <v>43823</v>
      </c>
      <c r="I203" s="86" t="s">
        <v>6467</v>
      </c>
    </row>
    <row r="204" spans="1:9" ht="33">
      <c r="A204" s="14" t="s">
        <v>6145</v>
      </c>
      <c r="B204" s="51" t="s">
        <v>6942</v>
      </c>
      <c r="C204" s="52" t="s">
        <v>6273</v>
      </c>
      <c r="D204" s="35" t="s">
        <v>6196</v>
      </c>
      <c r="E204" s="44" t="s">
        <v>6134</v>
      </c>
      <c r="F204" s="48" t="s">
        <v>6252</v>
      </c>
      <c r="G204" s="48" t="s">
        <v>6252</v>
      </c>
      <c r="H204" s="55">
        <v>43823</v>
      </c>
      <c r="I204" s="86" t="s">
        <v>6467</v>
      </c>
    </row>
    <row r="205" spans="1:9" ht="33">
      <c r="A205" s="14" t="s">
        <v>7137</v>
      </c>
      <c r="B205" s="51" t="s">
        <v>6135</v>
      </c>
      <c r="C205" s="94" t="s">
        <v>8175</v>
      </c>
      <c r="D205" s="35" t="s">
        <v>6131</v>
      </c>
      <c r="E205" s="44" t="s">
        <v>6134</v>
      </c>
      <c r="F205" s="48" t="s">
        <v>6252</v>
      </c>
      <c r="G205" s="48" t="s">
        <v>6252</v>
      </c>
      <c r="H205" s="55">
        <v>43935</v>
      </c>
      <c r="I205" s="66" t="s">
        <v>6469</v>
      </c>
    </row>
    <row r="206" spans="1:9" ht="33">
      <c r="A206" s="14" t="s">
        <v>7138</v>
      </c>
      <c r="B206" s="21" t="s">
        <v>6945</v>
      </c>
      <c r="C206" s="21" t="s">
        <v>6946</v>
      </c>
      <c r="D206" s="14" t="s">
        <v>6979</v>
      </c>
      <c r="E206" s="9" t="s">
        <v>5013</v>
      </c>
      <c r="F206" s="48" t="s">
        <v>6252</v>
      </c>
      <c r="G206" s="48" t="s">
        <v>6252</v>
      </c>
      <c r="H206" s="55">
        <v>44684</v>
      </c>
      <c r="I206" s="77" t="s">
        <v>6983</v>
      </c>
    </row>
    <row r="207" spans="1:9" ht="33">
      <c r="A207" s="14" t="s">
        <v>7496</v>
      </c>
      <c r="B207" s="21" t="s">
        <v>7463</v>
      </c>
      <c r="C207" s="21" t="s">
        <v>7464</v>
      </c>
      <c r="D207" s="14" t="s">
        <v>7879</v>
      </c>
      <c r="E207" s="12" t="s">
        <v>8151</v>
      </c>
      <c r="F207" s="48" t="s">
        <v>6252</v>
      </c>
      <c r="G207" s="48" t="s">
        <v>6252</v>
      </c>
      <c r="H207" s="55">
        <v>45219</v>
      </c>
      <c r="I207" s="91" t="s">
        <v>7344</v>
      </c>
    </row>
    <row r="208" spans="1:9" ht="33">
      <c r="A208" s="14" t="s">
        <v>7532</v>
      </c>
      <c r="B208" s="21" t="s">
        <v>7498</v>
      </c>
      <c r="C208" s="21" t="s">
        <v>7499</v>
      </c>
      <c r="D208" s="14" t="s">
        <v>7913</v>
      </c>
      <c r="E208" s="12" t="s">
        <v>8151</v>
      </c>
      <c r="F208" s="48" t="s">
        <v>6252</v>
      </c>
      <c r="G208" s="48" t="s">
        <v>6252</v>
      </c>
      <c r="H208" s="55">
        <v>45219</v>
      </c>
      <c r="I208" s="91" t="s">
        <v>7344</v>
      </c>
    </row>
    <row r="209" spans="1:9" ht="33">
      <c r="A209" s="14" t="s">
        <v>7567</v>
      </c>
      <c r="B209" s="21" t="s">
        <v>7535</v>
      </c>
      <c r="C209" s="21" t="s">
        <v>7536</v>
      </c>
      <c r="D209" s="14" t="s">
        <v>7946</v>
      </c>
      <c r="E209" s="12" t="s">
        <v>5013</v>
      </c>
      <c r="F209" s="48" t="s">
        <v>6252</v>
      </c>
      <c r="G209" s="48" t="s">
        <v>6252</v>
      </c>
      <c r="H209" s="55">
        <v>45219</v>
      </c>
      <c r="I209" s="91" t="s">
        <v>7344</v>
      </c>
    </row>
    <row r="210" spans="1:9" ht="33">
      <c r="A210" s="14" t="s">
        <v>7598</v>
      </c>
      <c r="B210" s="21" t="s">
        <v>7569</v>
      </c>
      <c r="C210" s="21" t="s">
        <v>7570</v>
      </c>
      <c r="D210" s="14" t="s">
        <v>7975</v>
      </c>
      <c r="E210" s="12" t="s">
        <v>8151</v>
      </c>
      <c r="F210" s="48" t="s">
        <v>6252</v>
      </c>
      <c r="G210" s="48" t="s">
        <v>6252</v>
      </c>
      <c r="H210" s="55">
        <v>45219</v>
      </c>
      <c r="I210" s="91" t="s">
        <v>7344</v>
      </c>
    </row>
    <row r="211" spans="1:9" ht="33">
      <c r="A211" s="14" t="s">
        <v>7599</v>
      </c>
      <c r="B211" s="21" t="s">
        <v>7569</v>
      </c>
      <c r="C211" s="21" t="s">
        <v>7570</v>
      </c>
      <c r="D211" s="14" t="s">
        <v>7976</v>
      </c>
      <c r="E211" s="12" t="s">
        <v>5013</v>
      </c>
      <c r="F211" s="48" t="s">
        <v>6252</v>
      </c>
      <c r="G211" s="48" t="s">
        <v>6252</v>
      </c>
      <c r="H211" s="55">
        <v>45219</v>
      </c>
      <c r="I211" s="91" t="s">
        <v>7344</v>
      </c>
    </row>
    <row r="212" spans="1:9" ht="33">
      <c r="A212" s="14" t="s">
        <v>7634</v>
      </c>
      <c r="B212" s="21" t="s">
        <v>7601</v>
      </c>
      <c r="C212" s="21" t="s">
        <v>7602</v>
      </c>
      <c r="D212" s="14" t="s">
        <v>8009</v>
      </c>
      <c r="E212" s="12" t="s">
        <v>8151</v>
      </c>
      <c r="F212" s="48" t="s">
        <v>6252</v>
      </c>
      <c r="G212" s="48" t="s">
        <v>6252</v>
      </c>
      <c r="H212" s="55">
        <v>45219</v>
      </c>
      <c r="I212" s="91" t="s">
        <v>7344</v>
      </c>
    </row>
    <row r="213" spans="1:9" ht="33">
      <c r="A213" s="14" t="s">
        <v>7671</v>
      </c>
      <c r="B213" s="21" t="s">
        <v>7636</v>
      </c>
      <c r="C213" s="21" t="s">
        <v>7637</v>
      </c>
      <c r="D213" s="14" t="s">
        <v>8044</v>
      </c>
      <c r="E213" s="12" t="s">
        <v>5013</v>
      </c>
      <c r="F213" s="48" t="s">
        <v>6252</v>
      </c>
      <c r="G213" s="48" t="s">
        <v>6252</v>
      </c>
      <c r="H213" s="55">
        <v>45219</v>
      </c>
      <c r="I213" s="91" t="s">
        <v>7344</v>
      </c>
    </row>
    <row r="214" spans="1:9" ht="33">
      <c r="A214" s="14" t="s">
        <v>7740</v>
      </c>
      <c r="B214" s="21" t="s">
        <v>7741</v>
      </c>
      <c r="C214" s="21" t="s">
        <v>7676</v>
      </c>
      <c r="D214" s="14" t="s">
        <v>8080</v>
      </c>
      <c r="E214" s="12" t="s">
        <v>5013</v>
      </c>
      <c r="F214" s="48" t="s">
        <v>6252</v>
      </c>
      <c r="G214" s="48" t="s">
        <v>6252</v>
      </c>
      <c r="H214" s="55">
        <v>45219</v>
      </c>
      <c r="I214" s="91" t="s">
        <v>7344</v>
      </c>
    </row>
    <row r="215" spans="1:9" ht="33">
      <c r="A215" s="14" t="s">
        <v>7774</v>
      </c>
      <c r="B215" s="21" t="s">
        <v>7743</v>
      </c>
      <c r="C215" s="21" t="s">
        <v>7744</v>
      </c>
      <c r="D215" s="14" t="s">
        <v>8111</v>
      </c>
      <c r="E215" s="12" t="s">
        <v>8151</v>
      </c>
      <c r="F215" s="48" t="s">
        <v>6252</v>
      </c>
      <c r="G215" s="48" t="s">
        <v>6252</v>
      </c>
      <c r="H215" s="55">
        <v>45219</v>
      </c>
      <c r="I215" s="91" t="s">
        <v>7344</v>
      </c>
    </row>
    <row r="216" spans="1:9" ht="33">
      <c r="A216" s="14" t="s">
        <v>7806</v>
      </c>
      <c r="B216" s="21" t="s">
        <v>7776</v>
      </c>
      <c r="C216" s="21" t="s">
        <v>7744</v>
      </c>
      <c r="D216" s="14" t="s">
        <v>8142</v>
      </c>
      <c r="E216" s="12" t="s">
        <v>5013</v>
      </c>
      <c r="F216" s="48" t="s">
        <v>6252</v>
      </c>
      <c r="G216" s="48" t="s">
        <v>6252</v>
      </c>
      <c r="H216" s="55">
        <v>45219</v>
      </c>
      <c r="I216" s="91" t="s">
        <v>7344</v>
      </c>
    </row>
    <row r="217" spans="1:9" ht="33">
      <c r="A217" s="14" t="s">
        <v>7139</v>
      </c>
      <c r="B217" s="51" t="s">
        <v>5815</v>
      </c>
      <c r="C217" s="50" t="s">
        <v>8259</v>
      </c>
      <c r="D217" s="35" t="s">
        <v>6106</v>
      </c>
      <c r="E217" s="44" t="s">
        <v>6134</v>
      </c>
      <c r="F217" s="48" t="s">
        <v>6252</v>
      </c>
      <c r="G217" s="48" t="s">
        <v>6252</v>
      </c>
      <c r="H217" s="55">
        <v>44041</v>
      </c>
      <c r="I217" s="99" t="s">
        <v>8260</v>
      </c>
    </row>
    <row r="218" spans="1:9" ht="31.5">
      <c r="A218" s="14" t="s">
        <v>7816</v>
      </c>
      <c r="B218" s="21" t="s">
        <v>7813</v>
      </c>
      <c r="C218" s="21" t="s">
        <v>7814</v>
      </c>
      <c r="D218" s="14" t="s">
        <v>8147</v>
      </c>
      <c r="E218" s="12" t="s">
        <v>8151</v>
      </c>
      <c r="F218" s="14" t="s">
        <v>8153</v>
      </c>
      <c r="G218" s="14" t="s">
        <v>8153</v>
      </c>
      <c r="H218" s="55">
        <v>45219</v>
      </c>
      <c r="I218" s="91" t="s">
        <v>7344</v>
      </c>
    </row>
    <row r="219" spans="1:9" ht="31.5">
      <c r="A219" s="14" t="s">
        <v>7821</v>
      </c>
      <c r="B219" s="21" t="s">
        <v>7818</v>
      </c>
      <c r="C219" s="21" t="s">
        <v>7819</v>
      </c>
      <c r="D219" s="14" t="s">
        <v>8150</v>
      </c>
      <c r="E219" s="12" t="s">
        <v>5013</v>
      </c>
      <c r="F219" s="14" t="s">
        <v>8153</v>
      </c>
      <c r="G219" s="14" t="s">
        <v>8153</v>
      </c>
      <c r="H219" s="55">
        <v>45219</v>
      </c>
      <c r="I219" s="91" t="s">
        <v>7344</v>
      </c>
    </row>
    <row r="220" spans="1:9" ht="33">
      <c r="A220" s="14" t="s">
        <v>6163</v>
      </c>
      <c r="B220" s="51" t="s">
        <v>6943</v>
      </c>
      <c r="C220" s="52" t="s">
        <v>6278</v>
      </c>
      <c r="D220" s="35" t="s">
        <v>6218</v>
      </c>
      <c r="E220" s="44" t="s">
        <v>6134</v>
      </c>
      <c r="F220" s="48" t="s">
        <v>6249</v>
      </c>
      <c r="G220" s="48" t="s">
        <v>6249</v>
      </c>
      <c r="H220" s="55">
        <v>43823</v>
      </c>
      <c r="I220" s="65" t="s">
        <v>6467</v>
      </c>
    </row>
    <row r="221" spans="1:9" ht="33">
      <c r="A221" s="14" t="s">
        <v>6140</v>
      </c>
      <c r="B221" s="51" t="s">
        <v>6942</v>
      </c>
      <c r="C221" s="52" t="s">
        <v>6273</v>
      </c>
      <c r="D221" s="35" t="s">
        <v>6190</v>
      </c>
      <c r="E221" s="44" t="s">
        <v>6134</v>
      </c>
      <c r="F221" s="48" t="s">
        <v>6249</v>
      </c>
      <c r="G221" s="48" t="s">
        <v>6249</v>
      </c>
      <c r="H221" s="55">
        <v>43823</v>
      </c>
      <c r="I221" s="65" t="s">
        <v>6467</v>
      </c>
    </row>
    <row r="222" spans="1:9" ht="31.5">
      <c r="A222" s="14" t="s">
        <v>7134</v>
      </c>
      <c r="B222" s="50" t="s">
        <v>6135</v>
      </c>
      <c r="C222" s="94" t="s">
        <v>8175</v>
      </c>
      <c r="D222" s="34" t="s">
        <v>6127</v>
      </c>
      <c r="E222" s="44" t="s">
        <v>6134</v>
      </c>
      <c r="F222" s="49" t="s">
        <v>5096</v>
      </c>
      <c r="G222" s="49" t="s">
        <v>5096</v>
      </c>
      <c r="H222" s="55">
        <v>43935</v>
      </c>
      <c r="I222" s="67" t="s">
        <v>6469</v>
      </c>
    </row>
    <row r="223" spans="1:9" ht="33">
      <c r="A223" s="14" t="s">
        <v>7135</v>
      </c>
      <c r="B223" s="21" t="s">
        <v>6945</v>
      </c>
      <c r="C223" s="21" t="s">
        <v>6946</v>
      </c>
      <c r="D223" s="14" t="s">
        <v>6957</v>
      </c>
      <c r="E223" s="9" t="s">
        <v>5013</v>
      </c>
      <c r="F223" s="48" t="s">
        <v>6249</v>
      </c>
      <c r="G223" s="48" t="s">
        <v>6249</v>
      </c>
      <c r="H223" s="55">
        <v>44684</v>
      </c>
      <c r="I223" s="87" t="s">
        <v>6983</v>
      </c>
    </row>
    <row r="224" spans="1:9" ht="33">
      <c r="A224" s="14" t="s">
        <v>7494</v>
      </c>
      <c r="B224" s="21" t="s">
        <v>7463</v>
      </c>
      <c r="C224" s="21" t="s">
        <v>7464</v>
      </c>
      <c r="D224" s="14" t="s">
        <v>7877</v>
      </c>
      <c r="E224" s="12" t="s">
        <v>8151</v>
      </c>
      <c r="F224" s="48" t="s">
        <v>6249</v>
      </c>
      <c r="G224" s="48" t="s">
        <v>6249</v>
      </c>
      <c r="H224" s="55">
        <v>45219</v>
      </c>
      <c r="I224" s="122" t="s">
        <v>7344</v>
      </c>
    </row>
    <row r="225" spans="1:9" ht="33">
      <c r="A225" s="14" t="s">
        <v>7530</v>
      </c>
      <c r="B225" s="21" t="s">
        <v>7498</v>
      </c>
      <c r="C225" s="21" t="s">
        <v>7499</v>
      </c>
      <c r="D225" s="14" t="s">
        <v>7911</v>
      </c>
      <c r="E225" s="12" t="s">
        <v>8151</v>
      </c>
      <c r="F225" s="48" t="s">
        <v>6249</v>
      </c>
      <c r="G225" s="48" t="s">
        <v>6249</v>
      </c>
      <c r="H225" s="55">
        <v>45219</v>
      </c>
      <c r="I225" s="122" t="s">
        <v>7344</v>
      </c>
    </row>
    <row r="226" spans="1:9" ht="33">
      <c r="A226" s="14" t="s">
        <v>7565</v>
      </c>
      <c r="B226" s="21" t="s">
        <v>7535</v>
      </c>
      <c r="C226" s="21" t="s">
        <v>7536</v>
      </c>
      <c r="D226" s="14" t="s">
        <v>7944</v>
      </c>
      <c r="E226" s="12" t="s">
        <v>5013</v>
      </c>
      <c r="F226" s="48" t="s">
        <v>6249</v>
      </c>
      <c r="G226" s="48" t="s">
        <v>6249</v>
      </c>
      <c r="H226" s="55">
        <v>45219</v>
      </c>
      <c r="I226" s="122" t="s">
        <v>7344</v>
      </c>
    </row>
    <row r="227" spans="1:9" ht="33">
      <c r="A227" s="14" t="s">
        <v>7632</v>
      </c>
      <c r="B227" s="21" t="s">
        <v>7601</v>
      </c>
      <c r="C227" s="21" t="s">
        <v>7602</v>
      </c>
      <c r="D227" s="14" t="s">
        <v>8007</v>
      </c>
      <c r="E227" s="12" t="s">
        <v>8151</v>
      </c>
      <c r="F227" s="48" t="s">
        <v>6249</v>
      </c>
      <c r="G227" s="48" t="s">
        <v>6249</v>
      </c>
      <c r="H227" s="55">
        <v>45219</v>
      </c>
      <c r="I227" s="122" t="s">
        <v>7344</v>
      </c>
    </row>
    <row r="228" spans="1:9" ht="33">
      <c r="A228" s="14" t="s">
        <v>7669</v>
      </c>
      <c r="B228" s="21" t="s">
        <v>7636</v>
      </c>
      <c r="C228" s="21" t="s">
        <v>7637</v>
      </c>
      <c r="D228" s="14" t="s">
        <v>8042</v>
      </c>
      <c r="E228" s="12" t="s">
        <v>5013</v>
      </c>
      <c r="F228" s="48" t="s">
        <v>6249</v>
      </c>
      <c r="G228" s="48" t="s">
        <v>6249</v>
      </c>
      <c r="H228" s="55">
        <v>45219</v>
      </c>
      <c r="I228" s="122" t="s">
        <v>7344</v>
      </c>
    </row>
    <row r="229" spans="1:9" ht="33">
      <c r="A229" s="14" t="s">
        <v>7736</v>
      </c>
      <c r="B229" s="21" t="s">
        <v>7737</v>
      </c>
      <c r="C229" s="21" t="s">
        <v>7676</v>
      </c>
      <c r="D229" s="14" t="s">
        <v>8078</v>
      </c>
      <c r="E229" s="12" t="s">
        <v>5013</v>
      </c>
      <c r="F229" s="48" t="s">
        <v>6249</v>
      </c>
      <c r="G229" s="48" t="s">
        <v>6249</v>
      </c>
      <c r="H229" s="55">
        <v>45219</v>
      </c>
      <c r="I229" s="122" t="s">
        <v>7344</v>
      </c>
    </row>
    <row r="230" spans="1:9" ht="33">
      <c r="A230" s="14" t="s">
        <v>7772</v>
      </c>
      <c r="B230" s="21" t="s">
        <v>7743</v>
      </c>
      <c r="C230" s="21" t="s">
        <v>7744</v>
      </c>
      <c r="D230" s="14" t="s">
        <v>8109</v>
      </c>
      <c r="E230" s="12" t="s">
        <v>8151</v>
      </c>
      <c r="F230" s="48" t="s">
        <v>6249</v>
      </c>
      <c r="G230" s="48" t="s">
        <v>6249</v>
      </c>
      <c r="H230" s="55">
        <v>45219</v>
      </c>
      <c r="I230" s="122" t="s">
        <v>7344</v>
      </c>
    </row>
    <row r="231" spans="1:9" ht="33">
      <c r="A231" s="14" t="s">
        <v>7804</v>
      </c>
      <c r="B231" s="21" t="s">
        <v>7776</v>
      </c>
      <c r="C231" s="21" t="s">
        <v>7744</v>
      </c>
      <c r="D231" s="14" t="s">
        <v>8140</v>
      </c>
      <c r="E231" s="12" t="s">
        <v>5013</v>
      </c>
      <c r="F231" s="48" t="s">
        <v>6249</v>
      </c>
      <c r="G231" s="48" t="s">
        <v>6249</v>
      </c>
      <c r="H231" s="55">
        <v>45219</v>
      </c>
      <c r="I231" s="122" t="s">
        <v>7344</v>
      </c>
    </row>
    <row r="232" spans="1:9" ht="31.5">
      <c r="A232" s="14" t="s">
        <v>6174</v>
      </c>
      <c r="B232" s="51" t="s">
        <v>6943</v>
      </c>
      <c r="C232" s="52" t="s">
        <v>6278</v>
      </c>
      <c r="D232" s="35" t="s">
        <v>6233</v>
      </c>
      <c r="E232" s="44" t="s">
        <v>6134</v>
      </c>
      <c r="F232" s="49" t="s">
        <v>6261</v>
      </c>
      <c r="G232" s="49" t="s">
        <v>6261</v>
      </c>
      <c r="H232" s="55">
        <v>43823</v>
      </c>
      <c r="I232" s="65" t="s">
        <v>6467</v>
      </c>
    </row>
    <row r="233" spans="1:9" ht="16.5">
      <c r="A233" s="14" t="s">
        <v>6150</v>
      </c>
      <c r="B233" s="51" t="s">
        <v>6942</v>
      </c>
      <c r="C233" s="52" t="s">
        <v>6273</v>
      </c>
      <c r="D233" s="35" t="s">
        <v>6202</v>
      </c>
      <c r="E233" s="44" t="s">
        <v>6134</v>
      </c>
      <c r="F233" s="49" t="s">
        <v>6261</v>
      </c>
      <c r="G233" s="49" t="s">
        <v>6261</v>
      </c>
      <c r="H233" s="55">
        <v>43823</v>
      </c>
      <c r="I233" s="65" t="s">
        <v>6467</v>
      </c>
    </row>
    <row r="234" spans="1:9" ht="16.5">
      <c r="A234" s="14" t="s">
        <v>7132</v>
      </c>
      <c r="B234" s="50" t="s">
        <v>6135</v>
      </c>
      <c r="C234" s="94" t="s">
        <v>8175</v>
      </c>
      <c r="D234" s="34" t="s">
        <v>6120</v>
      </c>
      <c r="E234" s="44" t="s">
        <v>6134</v>
      </c>
      <c r="F234" s="49" t="s">
        <v>6136</v>
      </c>
      <c r="G234" s="49" t="s">
        <v>6136</v>
      </c>
      <c r="H234" s="55">
        <v>43935</v>
      </c>
      <c r="I234" s="67" t="s">
        <v>6469</v>
      </c>
    </row>
    <row r="235" spans="1:9" ht="16.5">
      <c r="A235" s="14" t="s">
        <v>7133</v>
      </c>
      <c r="B235" s="21" t="s">
        <v>6945</v>
      </c>
      <c r="C235" s="21" t="s">
        <v>6946</v>
      </c>
      <c r="D235" s="14" t="s">
        <v>6955</v>
      </c>
      <c r="E235" s="12" t="s">
        <v>5013</v>
      </c>
      <c r="F235" s="49" t="s">
        <v>6136</v>
      </c>
      <c r="G235" s="49" t="s">
        <v>6136</v>
      </c>
      <c r="H235" s="55">
        <v>44684</v>
      </c>
      <c r="I235" s="87" t="s">
        <v>6983</v>
      </c>
    </row>
    <row r="236" spans="1:9" ht="16.5">
      <c r="A236" s="14" t="s">
        <v>7452</v>
      </c>
      <c r="B236" s="21" t="s">
        <v>7436</v>
      </c>
      <c r="C236" s="21" t="s">
        <v>7437</v>
      </c>
      <c r="D236" s="14" t="s">
        <v>7837</v>
      </c>
      <c r="E236" s="12" t="s">
        <v>8151</v>
      </c>
      <c r="F236" s="49" t="s">
        <v>6136</v>
      </c>
      <c r="G236" s="49" t="s">
        <v>6136</v>
      </c>
      <c r="H236" s="55">
        <v>45219</v>
      </c>
      <c r="I236" s="122" t="s">
        <v>7344</v>
      </c>
    </row>
    <row r="237" spans="1:9" ht="31.5">
      <c r="A237" s="14" t="s">
        <v>7479</v>
      </c>
      <c r="B237" s="21" t="s">
        <v>7463</v>
      </c>
      <c r="C237" s="21" t="s">
        <v>7464</v>
      </c>
      <c r="D237" s="14" t="s">
        <v>7862</v>
      </c>
      <c r="E237" s="12" t="s">
        <v>5013</v>
      </c>
      <c r="F237" s="49" t="s">
        <v>6136</v>
      </c>
      <c r="G237" s="49" t="s">
        <v>6136</v>
      </c>
      <c r="H237" s="55">
        <v>45219</v>
      </c>
      <c r="I237" s="122" t="s">
        <v>7344</v>
      </c>
    </row>
    <row r="238" spans="1:9" ht="31.5">
      <c r="A238" s="14" t="s">
        <v>7514</v>
      </c>
      <c r="B238" s="21" t="s">
        <v>7498</v>
      </c>
      <c r="C238" s="21" t="s">
        <v>7499</v>
      </c>
      <c r="D238" s="14" t="s">
        <v>7895</v>
      </c>
      <c r="E238" s="12" t="s">
        <v>8151</v>
      </c>
      <c r="F238" s="49" t="s">
        <v>6136</v>
      </c>
      <c r="G238" s="49" t="s">
        <v>6136</v>
      </c>
      <c r="H238" s="55">
        <v>45219</v>
      </c>
      <c r="I238" s="122" t="s">
        <v>7344</v>
      </c>
    </row>
    <row r="239" spans="1:9" ht="31.5">
      <c r="A239" s="14" t="s">
        <v>7551</v>
      </c>
      <c r="B239" s="21" t="s">
        <v>7535</v>
      </c>
      <c r="C239" s="21" t="s">
        <v>7536</v>
      </c>
      <c r="D239" s="14" t="s">
        <v>7930</v>
      </c>
      <c r="E239" s="12" t="s">
        <v>5013</v>
      </c>
      <c r="F239" s="49" t="s">
        <v>6136</v>
      </c>
      <c r="G239" s="49" t="s">
        <v>6136</v>
      </c>
      <c r="H239" s="55">
        <v>45219</v>
      </c>
      <c r="I239" s="122" t="s">
        <v>7344</v>
      </c>
    </row>
    <row r="240" spans="1:9" ht="16.5">
      <c r="A240" s="14" t="s">
        <v>7585</v>
      </c>
      <c r="B240" s="21" t="s">
        <v>7569</v>
      </c>
      <c r="C240" s="21" t="s">
        <v>7570</v>
      </c>
      <c r="D240" s="14" t="s">
        <v>7962</v>
      </c>
      <c r="E240" s="12" t="s">
        <v>5013</v>
      </c>
      <c r="F240" s="49" t="s">
        <v>6136</v>
      </c>
      <c r="G240" s="49" t="s">
        <v>6136</v>
      </c>
      <c r="H240" s="55">
        <v>45219</v>
      </c>
      <c r="I240" s="122" t="s">
        <v>7344</v>
      </c>
    </row>
    <row r="241" spans="1:9" ht="16.5">
      <c r="A241" s="14" t="s">
        <v>7617</v>
      </c>
      <c r="B241" s="21" t="s">
        <v>7601</v>
      </c>
      <c r="C241" s="21" t="s">
        <v>7602</v>
      </c>
      <c r="D241" s="14" t="s">
        <v>7992</v>
      </c>
      <c r="E241" s="12" t="s">
        <v>5013</v>
      </c>
      <c r="F241" s="49" t="s">
        <v>6136</v>
      </c>
      <c r="G241" s="49" t="s">
        <v>6136</v>
      </c>
      <c r="H241" s="55">
        <v>45219</v>
      </c>
      <c r="I241" s="122" t="s">
        <v>7344</v>
      </c>
    </row>
    <row r="242" spans="1:9" ht="16.5">
      <c r="A242" s="14" t="s">
        <v>7652</v>
      </c>
      <c r="B242" s="21" t="s">
        <v>7636</v>
      </c>
      <c r="C242" s="21" t="s">
        <v>7637</v>
      </c>
      <c r="D242" s="14" t="s">
        <v>8025</v>
      </c>
      <c r="E242" s="12" t="s">
        <v>8151</v>
      </c>
      <c r="F242" s="49" t="s">
        <v>6136</v>
      </c>
      <c r="G242" s="49" t="s">
        <v>6136</v>
      </c>
      <c r="H242" s="55">
        <v>45219</v>
      </c>
      <c r="I242" s="122" t="s">
        <v>7344</v>
      </c>
    </row>
    <row r="243" spans="1:9" ht="31.5">
      <c r="A243" s="14" t="s">
        <v>7705</v>
      </c>
      <c r="B243" s="21" t="s">
        <v>7706</v>
      </c>
      <c r="C243" s="21" t="s">
        <v>7676</v>
      </c>
      <c r="D243" s="14" t="s">
        <v>8062</v>
      </c>
      <c r="E243" s="12" t="s">
        <v>5013</v>
      </c>
      <c r="F243" s="49" t="s">
        <v>6136</v>
      </c>
      <c r="G243" s="49" t="s">
        <v>6136</v>
      </c>
      <c r="H243" s="55">
        <v>45219</v>
      </c>
      <c r="I243" s="122" t="s">
        <v>7344</v>
      </c>
    </row>
    <row r="244" spans="1:9" ht="16.5">
      <c r="A244" s="14" t="s">
        <v>7759</v>
      </c>
      <c r="B244" s="21" t="s">
        <v>7743</v>
      </c>
      <c r="C244" s="21" t="s">
        <v>7744</v>
      </c>
      <c r="D244" s="14" t="s">
        <v>8096</v>
      </c>
      <c r="E244" s="12" t="s">
        <v>5013</v>
      </c>
      <c r="F244" s="49" t="s">
        <v>6136</v>
      </c>
      <c r="G244" s="49" t="s">
        <v>6136</v>
      </c>
      <c r="H244" s="55">
        <v>45219</v>
      </c>
      <c r="I244" s="122" t="s">
        <v>7344</v>
      </c>
    </row>
    <row r="245" spans="1:9" ht="16.5">
      <c r="A245" s="14" t="s">
        <v>7791</v>
      </c>
      <c r="B245" s="21" t="s">
        <v>7776</v>
      </c>
      <c r="C245" s="21" t="s">
        <v>7744</v>
      </c>
      <c r="D245" s="14" t="s">
        <v>8127</v>
      </c>
      <c r="E245" s="12" t="s">
        <v>8151</v>
      </c>
      <c r="F245" s="49" t="s">
        <v>6136</v>
      </c>
      <c r="G245" s="49" t="s">
        <v>6136</v>
      </c>
      <c r="H245" s="55">
        <v>45219</v>
      </c>
      <c r="I245" s="122" t="s">
        <v>7344</v>
      </c>
    </row>
    <row r="246" spans="1:9" ht="16.5">
      <c r="A246" s="60" t="str">
        <f>("D0017722")</f>
        <v>D0017722</v>
      </c>
      <c r="B246" s="60" t="str">
        <f>("新編基本護理學 :學理與技術. 上冊 /")</f>
        <v>新編基本護理學 :學理與技術. 上冊 /</v>
      </c>
      <c r="C246" s="60" t="str">
        <f>("曹麗英編著")</f>
        <v>曹麗英編著</v>
      </c>
      <c r="D246" s="60" t="str">
        <f>("419.6 8458 2024 V.1 c.21")</f>
        <v>419.6 8458 2024 V.1 c.21</v>
      </c>
      <c r="E246" s="35" t="str">
        <f>("護理部")</f>
        <v>護理部</v>
      </c>
      <c r="F246" s="49" t="s">
        <v>6261</v>
      </c>
      <c r="G246" s="49" t="s">
        <v>6261</v>
      </c>
      <c r="H246" s="55">
        <v>45582</v>
      </c>
      <c r="I246" s="123" t="s">
        <v>8560</v>
      </c>
    </row>
    <row r="247" spans="1:9" ht="16.5">
      <c r="A247" s="60" t="str">
        <f>("D0017749")</f>
        <v>D0017749</v>
      </c>
      <c r="B247" s="60" t="str">
        <f>("新編基本護理學 :學理與技術. 下冊 /")</f>
        <v>新編基本護理學 :學理與技術. 下冊 /</v>
      </c>
      <c r="C247" s="60" t="str">
        <f>("曹麗英編著")</f>
        <v>曹麗英編著</v>
      </c>
      <c r="D247" s="60" t="str">
        <f>("419.6 8458 2024 V.2 c.21")</f>
        <v>419.6 8458 2024 V.2 c.21</v>
      </c>
      <c r="E247" s="35" t="str">
        <f>("護理部")</f>
        <v>護理部</v>
      </c>
      <c r="F247" s="49" t="s">
        <v>6261</v>
      </c>
      <c r="G247" s="49" t="s">
        <v>6261</v>
      </c>
      <c r="H247" s="55">
        <v>45582</v>
      </c>
      <c r="I247" s="123" t="s">
        <v>8560</v>
      </c>
    </row>
    <row r="248" spans="1:9" ht="31.5">
      <c r="A248" s="14" t="s">
        <v>6161</v>
      </c>
      <c r="B248" s="51" t="s">
        <v>6943</v>
      </c>
      <c r="C248" s="52" t="s">
        <v>6278</v>
      </c>
      <c r="D248" s="35" t="s">
        <v>6216</v>
      </c>
      <c r="E248" s="44" t="s">
        <v>6134</v>
      </c>
      <c r="F248" s="49" t="s">
        <v>6247</v>
      </c>
      <c r="G248" s="49" t="s">
        <v>6247</v>
      </c>
      <c r="H248" s="55">
        <v>43823</v>
      </c>
      <c r="I248" s="65" t="s">
        <v>6467</v>
      </c>
    </row>
    <row r="249" spans="1:9" ht="16.5">
      <c r="A249" s="14" t="s">
        <v>7131</v>
      </c>
      <c r="B249" s="21" t="s">
        <v>6945</v>
      </c>
      <c r="C249" s="21" t="s">
        <v>6946</v>
      </c>
      <c r="D249" s="14" t="s">
        <v>6956</v>
      </c>
      <c r="E249" s="9" t="s">
        <v>5013</v>
      </c>
      <c r="F249" s="49" t="s">
        <v>6137</v>
      </c>
      <c r="G249" s="49" t="s">
        <v>6137</v>
      </c>
      <c r="H249" s="55">
        <v>44684</v>
      </c>
      <c r="I249" s="87" t="s">
        <v>6983</v>
      </c>
    </row>
    <row r="250" spans="1:9" ht="31.5">
      <c r="A250" s="14" t="s">
        <v>7495</v>
      </c>
      <c r="B250" s="21" t="s">
        <v>7463</v>
      </c>
      <c r="C250" s="21" t="s">
        <v>7464</v>
      </c>
      <c r="D250" s="14" t="s">
        <v>7878</v>
      </c>
      <c r="E250" s="12" t="s">
        <v>5013</v>
      </c>
      <c r="F250" s="14" t="s">
        <v>8152</v>
      </c>
      <c r="G250" s="14" t="s">
        <v>8152</v>
      </c>
      <c r="H250" s="55">
        <v>45219</v>
      </c>
      <c r="I250" s="122" t="s">
        <v>7344</v>
      </c>
    </row>
    <row r="251" spans="1:9" ht="31.5">
      <c r="A251" s="14" t="s">
        <v>7531</v>
      </c>
      <c r="B251" s="21" t="s">
        <v>7498</v>
      </c>
      <c r="C251" s="21" t="s">
        <v>7499</v>
      </c>
      <c r="D251" s="14" t="s">
        <v>7912</v>
      </c>
      <c r="E251" s="12" t="s">
        <v>5013</v>
      </c>
      <c r="F251" s="14" t="s">
        <v>8152</v>
      </c>
      <c r="G251" s="14" t="s">
        <v>8152</v>
      </c>
      <c r="H251" s="55">
        <v>45219</v>
      </c>
      <c r="I251" s="122" t="s">
        <v>7344</v>
      </c>
    </row>
    <row r="252" spans="1:9" ht="31.5">
      <c r="A252" s="14" t="s">
        <v>7566</v>
      </c>
      <c r="B252" s="21" t="s">
        <v>7535</v>
      </c>
      <c r="C252" s="21" t="s">
        <v>7536</v>
      </c>
      <c r="D252" s="14" t="s">
        <v>7945</v>
      </c>
      <c r="E252" s="12" t="s">
        <v>8151</v>
      </c>
      <c r="F252" s="14" t="s">
        <v>8152</v>
      </c>
      <c r="G252" s="14" t="s">
        <v>8152</v>
      </c>
      <c r="H252" s="55">
        <v>45219</v>
      </c>
      <c r="I252" s="122" t="s">
        <v>7344</v>
      </c>
    </row>
    <row r="253" spans="1:9" ht="16.5">
      <c r="A253" s="14" t="s">
        <v>7633</v>
      </c>
      <c r="B253" s="21" t="s">
        <v>7601</v>
      </c>
      <c r="C253" s="21" t="s">
        <v>7602</v>
      </c>
      <c r="D253" s="14" t="s">
        <v>8008</v>
      </c>
      <c r="E253" s="12" t="s">
        <v>5013</v>
      </c>
      <c r="F253" s="14" t="s">
        <v>8152</v>
      </c>
      <c r="G253" s="14" t="s">
        <v>8152</v>
      </c>
      <c r="H253" s="55">
        <v>45219</v>
      </c>
      <c r="I253" s="122" t="s">
        <v>7344</v>
      </c>
    </row>
    <row r="254" spans="1:9" ht="31.5">
      <c r="A254" s="14" t="s">
        <v>7738</v>
      </c>
      <c r="B254" s="21" t="s">
        <v>7739</v>
      </c>
      <c r="C254" s="21" t="s">
        <v>7676</v>
      </c>
      <c r="D254" s="14" t="s">
        <v>8079</v>
      </c>
      <c r="E254" s="12" t="s">
        <v>8151</v>
      </c>
      <c r="F254" s="14" t="s">
        <v>8152</v>
      </c>
      <c r="G254" s="14" t="s">
        <v>8152</v>
      </c>
      <c r="H254" s="55">
        <v>45219</v>
      </c>
      <c r="I254" s="122" t="s">
        <v>7344</v>
      </c>
    </row>
    <row r="255" spans="1:9" ht="16.5">
      <c r="A255" s="14" t="s">
        <v>7773</v>
      </c>
      <c r="B255" s="21" t="s">
        <v>7743</v>
      </c>
      <c r="C255" s="21" t="s">
        <v>7744</v>
      </c>
      <c r="D255" s="14" t="s">
        <v>8110</v>
      </c>
      <c r="E255" s="12" t="s">
        <v>5013</v>
      </c>
      <c r="F255" s="14" t="s">
        <v>8152</v>
      </c>
      <c r="G255" s="14" t="s">
        <v>8152</v>
      </c>
      <c r="H255" s="55">
        <v>45219</v>
      </c>
      <c r="I255" s="122" t="s">
        <v>7344</v>
      </c>
    </row>
    <row r="256" spans="1:9" ht="16.5">
      <c r="A256" s="14" t="s">
        <v>7805</v>
      </c>
      <c r="B256" s="21" t="s">
        <v>7776</v>
      </c>
      <c r="C256" s="21" t="s">
        <v>7744</v>
      </c>
      <c r="D256" s="14" t="s">
        <v>8141</v>
      </c>
      <c r="E256" s="12" t="s">
        <v>8151</v>
      </c>
      <c r="F256" s="14" t="s">
        <v>8152</v>
      </c>
      <c r="G256" s="14" t="s">
        <v>8152</v>
      </c>
      <c r="H256" s="55">
        <v>45219</v>
      </c>
      <c r="I256" s="122" t="s">
        <v>7344</v>
      </c>
    </row>
    <row r="257" spans="1:9" ht="16.5">
      <c r="A257" s="14" t="s">
        <v>4869</v>
      </c>
      <c r="B257" s="18" t="s">
        <v>5472</v>
      </c>
      <c r="C257" s="18" t="s">
        <v>5045</v>
      </c>
      <c r="D257" s="9" t="s">
        <v>4870</v>
      </c>
      <c r="E257" s="12" t="s">
        <v>5804</v>
      </c>
      <c r="F257" s="49" t="s">
        <v>6245</v>
      </c>
      <c r="G257" s="49" t="s">
        <v>6245</v>
      </c>
      <c r="H257" s="9" t="s">
        <v>3235</v>
      </c>
      <c r="I257" s="45" t="s">
        <v>4447</v>
      </c>
    </row>
    <row r="258" spans="1:9" ht="31.5">
      <c r="A258" s="14" t="s">
        <v>5773</v>
      </c>
      <c r="B258" s="18" t="s">
        <v>5808</v>
      </c>
      <c r="C258" s="18" t="s">
        <v>5032</v>
      </c>
      <c r="D258" s="12" t="s">
        <v>5774</v>
      </c>
      <c r="E258" s="12" t="s">
        <v>5804</v>
      </c>
      <c r="F258" s="49" t="s">
        <v>6245</v>
      </c>
      <c r="G258" s="49" t="s">
        <v>6245</v>
      </c>
      <c r="H258" s="12" t="s">
        <v>5801</v>
      </c>
      <c r="I258" s="45" t="s">
        <v>5802</v>
      </c>
    </row>
    <row r="259" spans="1:9" ht="16.5">
      <c r="A259" s="14" t="s">
        <v>5775</v>
      </c>
      <c r="B259" s="18" t="s">
        <v>5809</v>
      </c>
      <c r="C259" s="18" t="s">
        <v>5052</v>
      </c>
      <c r="D259" s="12" t="s">
        <v>5776</v>
      </c>
      <c r="E259" s="12" t="s">
        <v>5804</v>
      </c>
      <c r="F259" s="49" t="s">
        <v>6245</v>
      </c>
      <c r="G259" s="49" t="s">
        <v>6245</v>
      </c>
      <c r="H259" s="12" t="s">
        <v>5801</v>
      </c>
      <c r="I259" s="45" t="s">
        <v>5802</v>
      </c>
    </row>
    <row r="260" spans="1:9" ht="16.5">
      <c r="A260" s="14" t="s">
        <v>5777</v>
      </c>
      <c r="B260" s="18" t="s">
        <v>5809</v>
      </c>
      <c r="C260" s="18" t="s">
        <v>5052</v>
      </c>
      <c r="D260" s="12" t="s">
        <v>5778</v>
      </c>
      <c r="E260" s="12" t="s">
        <v>5804</v>
      </c>
      <c r="F260" s="49" t="s">
        <v>6245</v>
      </c>
      <c r="G260" s="49" t="s">
        <v>6245</v>
      </c>
      <c r="H260" s="12" t="s">
        <v>5801</v>
      </c>
      <c r="I260" s="45" t="s">
        <v>5803</v>
      </c>
    </row>
    <row r="261" spans="1:9" ht="31.5">
      <c r="A261" s="14" t="s">
        <v>5779</v>
      </c>
      <c r="B261" s="18" t="s">
        <v>5810</v>
      </c>
      <c r="C261" s="18" t="s">
        <v>5041</v>
      </c>
      <c r="D261" s="12" t="s">
        <v>5780</v>
      </c>
      <c r="E261" s="12" t="s">
        <v>5804</v>
      </c>
      <c r="F261" s="49" t="s">
        <v>6245</v>
      </c>
      <c r="G261" s="49" t="s">
        <v>6245</v>
      </c>
      <c r="H261" s="12" t="s">
        <v>5801</v>
      </c>
      <c r="I261" s="45" t="s">
        <v>5803</v>
      </c>
    </row>
    <row r="262" spans="1:9" ht="31.5">
      <c r="A262" s="14" t="s">
        <v>5781</v>
      </c>
      <c r="B262" s="18" t="s">
        <v>5811</v>
      </c>
      <c r="C262" s="18" t="s">
        <v>5058</v>
      </c>
      <c r="D262" s="12" t="s">
        <v>5782</v>
      </c>
      <c r="E262" s="12" t="s">
        <v>5804</v>
      </c>
      <c r="F262" s="49" t="s">
        <v>6245</v>
      </c>
      <c r="G262" s="49" t="s">
        <v>6245</v>
      </c>
      <c r="H262" s="12" t="s">
        <v>5801</v>
      </c>
      <c r="I262" s="45" t="s">
        <v>5803</v>
      </c>
    </row>
    <row r="263" spans="1:9" ht="31.5">
      <c r="A263" s="14" t="s">
        <v>5783</v>
      </c>
      <c r="B263" s="18" t="s">
        <v>5812</v>
      </c>
      <c r="C263" s="18" t="s">
        <v>5820</v>
      </c>
      <c r="D263" s="12" t="s">
        <v>5784</v>
      </c>
      <c r="E263" s="12" t="s">
        <v>5804</v>
      </c>
      <c r="F263" s="49" t="s">
        <v>6245</v>
      </c>
      <c r="G263" s="49" t="s">
        <v>6245</v>
      </c>
      <c r="H263" s="12" t="s">
        <v>5801</v>
      </c>
      <c r="I263" s="45" t="s">
        <v>5803</v>
      </c>
    </row>
    <row r="264" spans="1:9" ht="31.5">
      <c r="A264" s="14" t="s">
        <v>5785</v>
      </c>
      <c r="B264" s="18" t="s">
        <v>5813</v>
      </c>
      <c r="C264" s="18" t="s">
        <v>5054</v>
      </c>
      <c r="D264" s="12" t="s">
        <v>5786</v>
      </c>
      <c r="E264" s="12" t="s">
        <v>5804</v>
      </c>
      <c r="F264" s="49" t="s">
        <v>6245</v>
      </c>
      <c r="G264" s="49" t="s">
        <v>6245</v>
      </c>
      <c r="H264" s="12" t="s">
        <v>5801</v>
      </c>
      <c r="I264" s="45" t="s">
        <v>5803</v>
      </c>
    </row>
    <row r="265" spans="1:9" ht="16.5">
      <c r="A265" s="14" t="s">
        <v>5787</v>
      </c>
      <c r="B265" s="18" t="s">
        <v>5814</v>
      </c>
      <c r="C265" s="18" t="s">
        <v>1446</v>
      </c>
      <c r="D265" s="12" t="s">
        <v>5788</v>
      </c>
      <c r="E265" s="12" t="s">
        <v>5804</v>
      </c>
      <c r="F265" s="49" t="s">
        <v>6245</v>
      </c>
      <c r="G265" s="49" t="s">
        <v>6245</v>
      </c>
      <c r="H265" s="12" t="s">
        <v>5801</v>
      </c>
      <c r="I265" s="45" t="s">
        <v>5803</v>
      </c>
    </row>
    <row r="266" spans="1:9" ht="16.5">
      <c r="A266" s="14" t="s">
        <v>5789</v>
      </c>
      <c r="B266" s="18" t="s">
        <v>5815</v>
      </c>
      <c r="C266" s="18" t="s">
        <v>5062</v>
      </c>
      <c r="D266" s="12" t="s">
        <v>5790</v>
      </c>
      <c r="E266" s="12" t="s">
        <v>5804</v>
      </c>
      <c r="F266" s="49" t="s">
        <v>6245</v>
      </c>
      <c r="G266" s="49" t="s">
        <v>6245</v>
      </c>
      <c r="H266" s="12" t="s">
        <v>5801</v>
      </c>
      <c r="I266" s="45" t="s">
        <v>5803</v>
      </c>
    </row>
    <row r="267" spans="1:9" ht="16.5">
      <c r="A267" s="14" t="s">
        <v>5791</v>
      </c>
      <c r="B267" s="18" t="s">
        <v>5816</v>
      </c>
      <c r="C267" s="18" t="s">
        <v>5805</v>
      </c>
      <c r="D267" s="12" t="s">
        <v>5792</v>
      </c>
      <c r="E267" s="12" t="s">
        <v>5804</v>
      </c>
      <c r="F267" s="49" t="s">
        <v>6245</v>
      </c>
      <c r="G267" s="49" t="s">
        <v>6245</v>
      </c>
      <c r="H267" s="12" t="s">
        <v>5801</v>
      </c>
      <c r="I267" s="45" t="s">
        <v>5803</v>
      </c>
    </row>
    <row r="268" spans="1:9" ht="31.5">
      <c r="A268" s="14" t="s">
        <v>5793</v>
      </c>
      <c r="B268" s="18" t="s">
        <v>5817</v>
      </c>
      <c r="C268" s="18" t="s">
        <v>5044</v>
      </c>
      <c r="D268" s="12" t="s">
        <v>5794</v>
      </c>
      <c r="E268" s="12" t="s">
        <v>5806</v>
      </c>
      <c r="F268" s="49" t="s">
        <v>6245</v>
      </c>
      <c r="G268" s="49" t="s">
        <v>6245</v>
      </c>
      <c r="H268" s="12" t="s">
        <v>5801</v>
      </c>
      <c r="I268" s="45" t="s">
        <v>5803</v>
      </c>
    </row>
    <row r="269" spans="1:9" ht="16.5">
      <c r="A269" s="14" t="s">
        <v>5795</v>
      </c>
      <c r="B269" s="18" t="s">
        <v>5818</v>
      </c>
      <c r="C269" s="18" t="s">
        <v>5016</v>
      </c>
      <c r="D269" s="12" t="s">
        <v>5796</v>
      </c>
      <c r="E269" s="12" t="s">
        <v>5804</v>
      </c>
      <c r="F269" s="49" t="s">
        <v>6245</v>
      </c>
      <c r="G269" s="49" t="s">
        <v>6245</v>
      </c>
      <c r="H269" s="12" t="s">
        <v>5801</v>
      </c>
      <c r="I269" s="45" t="s">
        <v>5803</v>
      </c>
    </row>
    <row r="270" spans="1:9" ht="16.5">
      <c r="A270" s="14" t="s">
        <v>5797</v>
      </c>
      <c r="B270" s="18" t="s">
        <v>3647</v>
      </c>
      <c r="C270" s="18" t="s">
        <v>1612</v>
      </c>
      <c r="D270" s="12" t="s">
        <v>5798</v>
      </c>
      <c r="E270" s="12" t="s">
        <v>5804</v>
      </c>
      <c r="F270" s="49" t="s">
        <v>6245</v>
      </c>
      <c r="G270" s="49" t="s">
        <v>6245</v>
      </c>
      <c r="H270" s="12" t="s">
        <v>5801</v>
      </c>
      <c r="I270" s="45" t="s">
        <v>5803</v>
      </c>
    </row>
    <row r="271" spans="1:9" ht="16.5">
      <c r="A271" s="14" t="s">
        <v>5799</v>
      </c>
      <c r="B271" s="18" t="s">
        <v>5819</v>
      </c>
      <c r="C271" s="18" t="s">
        <v>5807</v>
      </c>
      <c r="D271" s="12" t="s">
        <v>5800</v>
      </c>
      <c r="E271" s="12" t="s">
        <v>5804</v>
      </c>
      <c r="F271" s="49" t="s">
        <v>6245</v>
      </c>
      <c r="G271" s="49" t="s">
        <v>6245</v>
      </c>
      <c r="H271" s="12" t="s">
        <v>5801</v>
      </c>
      <c r="I271" s="45" t="s">
        <v>5803</v>
      </c>
    </row>
    <row r="272" spans="1:9" ht="31.5">
      <c r="A272" s="14" t="s">
        <v>7127</v>
      </c>
      <c r="B272" s="51" t="s">
        <v>6943</v>
      </c>
      <c r="C272" s="52" t="s">
        <v>6278</v>
      </c>
      <c r="D272" s="35" t="s">
        <v>6213</v>
      </c>
      <c r="E272" s="44" t="s">
        <v>6134</v>
      </c>
      <c r="F272" s="49" t="s">
        <v>6245</v>
      </c>
      <c r="G272" s="49" t="s">
        <v>6245</v>
      </c>
      <c r="H272" s="54">
        <v>43823</v>
      </c>
      <c r="I272" s="65" t="s">
        <v>6467</v>
      </c>
    </row>
    <row r="273" spans="1:9" ht="16.5">
      <c r="A273" s="14" t="s">
        <v>7128</v>
      </c>
      <c r="B273" s="51" t="s">
        <v>6942</v>
      </c>
      <c r="C273" s="52" t="s">
        <v>6273</v>
      </c>
      <c r="D273" s="35" t="s">
        <v>6186</v>
      </c>
      <c r="E273" s="44" t="s">
        <v>6134</v>
      </c>
      <c r="F273" s="49" t="s">
        <v>6245</v>
      </c>
      <c r="G273" s="49" t="s">
        <v>6245</v>
      </c>
      <c r="H273" s="54">
        <v>43823</v>
      </c>
      <c r="I273" s="86" t="s">
        <v>6467</v>
      </c>
    </row>
    <row r="274" spans="1:9" ht="16.5">
      <c r="A274" s="14" t="s">
        <v>7129</v>
      </c>
      <c r="B274" s="50" t="s">
        <v>6135</v>
      </c>
      <c r="C274" s="94" t="s">
        <v>8175</v>
      </c>
      <c r="D274" s="34" t="s">
        <v>6107</v>
      </c>
      <c r="E274" s="44" t="s">
        <v>6134</v>
      </c>
      <c r="F274" s="49" t="s">
        <v>6245</v>
      </c>
      <c r="G274" s="49" t="s">
        <v>6245</v>
      </c>
      <c r="H274" s="55">
        <v>43935</v>
      </c>
      <c r="I274" s="66" t="s">
        <v>6469</v>
      </c>
    </row>
    <row r="275" spans="1:9" ht="16.5">
      <c r="A275" s="14" t="s">
        <v>7130</v>
      </c>
      <c r="B275" s="21" t="s">
        <v>6945</v>
      </c>
      <c r="C275" s="21" t="s">
        <v>6946</v>
      </c>
      <c r="D275" s="14" t="s">
        <v>6982</v>
      </c>
      <c r="E275" s="12" t="s">
        <v>5013</v>
      </c>
      <c r="F275" s="49" t="s">
        <v>6245</v>
      </c>
      <c r="G275" s="49" t="s">
        <v>6245</v>
      </c>
      <c r="H275" s="55">
        <v>44684</v>
      </c>
      <c r="I275" s="77" t="s">
        <v>6983</v>
      </c>
    </row>
    <row r="276" spans="1:9" ht="31.5">
      <c r="A276" s="14" t="s">
        <v>7533</v>
      </c>
      <c r="B276" s="21" t="s">
        <v>7498</v>
      </c>
      <c r="C276" s="21" t="s">
        <v>7499</v>
      </c>
      <c r="D276" s="14" t="s">
        <v>7914</v>
      </c>
      <c r="E276" s="12" t="s">
        <v>5013</v>
      </c>
      <c r="F276" s="49" t="s">
        <v>6245</v>
      </c>
      <c r="G276" s="49" t="s">
        <v>6245</v>
      </c>
      <c r="H276" s="55">
        <v>45219</v>
      </c>
      <c r="I276" s="91" t="s">
        <v>7344</v>
      </c>
    </row>
    <row r="277" spans="1:9" ht="16.5">
      <c r="A277" s="14" t="s">
        <v>7673</v>
      </c>
      <c r="B277" s="21" t="s">
        <v>7636</v>
      </c>
      <c r="C277" s="21" t="s">
        <v>7637</v>
      </c>
      <c r="D277" s="14" t="s">
        <v>8046</v>
      </c>
      <c r="E277" s="12" t="s">
        <v>5013</v>
      </c>
      <c r="F277" s="49" t="s">
        <v>6245</v>
      </c>
      <c r="G277" s="49" t="s">
        <v>6245</v>
      </c>
      <c r="H277" s="55">
        <v>45219</v>
      </c>
      <c r="I277" s="91" t="s">
        <v>7344</v>
      </c>
    </row>
    <row r="278" spans="1:9" ht="16.5">
      <c r="A278" s="14" t="s">
        <v>1443</v>
      </c>
      <c r="B278" s="18" t="s">
        <v>5510</v>
      </c>
      <c r="C278" s="18" t="s">
        <v>1446</v>
      </c>
      <c r="D278" s="9" t="s">
        <v>1433</v>
      </c>
      <c r="E278" s="9" t="s">
        <v>5013</v>
      </c>
      <c r="F278" s="14" t="s">
        <v>5090</v>
      </c>
      <c r="G278" s="14" t="s">
        <v>5090</v>
      </c>
      <c r="H278" s="9" t="s">
        <v>864</v>
      </c>
      <c r="I278" s="25" t="s">
        <v>8256</v>
      </c>
    </row>
    <row r="279" spans="1:9" ht="16.5">
      <c r="A279" s="14" t="s">
        <v>4754</v>
      </c>
      <c r="B279" s="18" t="s">
        <v>5518</v>
      </c>
      <c r="C279" s="18" t="s">
        <v>1612</v>
      </c>
      <c r="D279" s="9" t="s">
        <v>4755</v>
      </c>
      <c r="E279" s="9" t="s">
        <v>5013</v>
      </c>
      <c r="F279" s="14" t="s">
        <v>5090</v>
      </c>
      <c r="G279" s="14" t="s">
        <v>5090</v>
      </c>
      <c r="H279" s="9" t="s">
        <v>3235</v>
      </c>
      <c r="I279" s="27" t="s">
        <v>4447</v>
      </c>
    </row>
    <row r="280" spans="1:9" ht="31.5">
      <c r="A280" s="14" t="s">
        <v>4774</v>
      </c>
      <c r="B280" s="18" t="s">
        <v>5502</v>
      </c>
      <c r="C280" s="18" t="s">
        <v>5041</v>
      </c>
      <c r="D280" s="9" t="s">
        <v>4775</v>
      </c>
      <c r="E280" s="9" t="s">
        <v>5013</v>
      </c>
      <c r="F280" s="14" t="s">
        <v>5090</v>
      </c>
      <c r="G280" s="14" t="s">
        <v>5090</v>
      </c>
      <c r="H280" s="9" t="s">
        <v>3235</v>
      </c>
      <c r="I280" s="27" t="s">
        <v>4447</v>
      </c>
    </row>
    <row r="281" spans="1:9" ht="31.5">
      <c r="A281" s="14" t="s">
        <v>4781</v>
      </c>
      <c r="B281" s="18" t="s">
        <v>5511</v>
      </c>
      <c r="C281" s="18" t="s">
        <v>5044</v>
      </c>
      <c r="D281" s="9" t="s">
        <v>4782</v>
      </c>
      <c r="E281" s="9" t="s">
        <v>5013</v>
      </c>
      <c r="F281" s="14" t="s">
        <v>5090</v>
      </c>
      <c r="G281" s="14" t="s">
        <v>5090</v>
      </c>
      <c r="H281" s="9" t="s">
        <v>3235</v>
      </c>
      <c r="I281" s="27" t="s">
        <v>4447</v>
      </c>
    </row>
    <row r="282" spans="1:9" ht="16.5">
      <c r="A282" s="14" t="s">
        <v>4789</v>
      </c>
      <c r="B282" s="18" t="s">
        <v>5513</v>
      </c>
      <c r="C282" s="18" t="s">
        <v>5052</v>
      </c>
      <c r="D282" s="9" t="s">
        <v>4790</v>
      </c>
      <c r="E282" s="9" t="s">
        <v>5013</v>
      </c>
      <c r="F282" s="14" t="s">
        <v>5090</v>
      </c>
      <c r="G282" s="14" t="s">
        <v>5090</v>
      </c>
      <c r="H282" s="9" t="s">
        <v>3235</v>
      </c>
      <c r="I282" s="27" t="s">
        <v>4447</v>
      </c>
    </row>
    <row r="283" spans="1:9" ht="16.5">
      <c r="A283" s="14" t="s">
        <v>4801</v>
      </c>
      <c r="B283" s="18" t="s">
        <v>5513</v>
      </c>
      <c r="C283" s="18" t="s">
        <v>5052</v>
      </c>
      <c r="D283" s="9" t="s">
        <v>4802</v>
      </c>
      <c r="E283" s="9" t="s">
        <v>5013</v>
      </c>
      <c r="F283" s="14" t="s">
        <v>5090</v>
      </c>
      <c r="G283" s="14" t="s">
        <v>5090</v>
      </c>
      <c r="H283" s="9" t="s">
        <v>3235</v>
      </c>
      <c r="I283" s="27" t="s">
        <v>4447</v>
      </c>
    </row>
    <row r="284" spans="1:9" ht="31.5">
      <c r="A284" s="14" t="s">
        <v>4817</v>
      </c>
      <c r="B284" s="18" t="s">
        <v>5503</v>
      </c>
      <c r="C284" s="18" t="s">
        <v>5054</v>
      </c>
      <c r="D284" s="9" t="s">
        <v>4818</v>
      </c>
      <c r="E284" s="9" t="s">
        <v>5013</v>
      </c>
      <c r="F284" s="14" t="s">
        <v>5090</v>
      </c>
      <c r="G284" s="14" t="s">
        <v>5090</v>
      </c>
      <c r="H284" s="9" t="s">
        <v>3235</v>
      </c>
      <c r="I284" s="27" t="s">
        <v>4447</v>
      </c>
    </row>
    <row r="285" spans="1:9" ht="31.5">
      <c r="A285" s="14" t="s">
        <v>4843</v>
      </c>
      <c r="B285" s="18" t="s">
        <v>5520</v>
      </c>
      <c r="C285" s="18" t="s">
        <v>5058</v>
      </c>
      <c r="D285" s="9" t="s">
        <v>4844</v>
      </c>
      <c r="E285" s="9" t="s">
        <v>5013</v>
      </c>
      <c r="F285" s="14" t="s">
        <v>5090</v>
      </c>
      <c r="G285" s="14" t="s">
        <v>5090</v>
      </c>
      <c r="H285" s="9" t="s">
        <v>3235</v>
      </c>
      <c r="I285" s="27" t="s">
        <v>4447</v>
      </c>
    </row>
    <row r="286" spans="1:9" ht="31.5">
      <c r="A286" s="14" t="s">
        <v>4853</v>
      </c>
      <c r="B286" s="18" t="s">
        <v>5514</v>
      </c>
      <c r="C286" s="18" t="s">
        <v>5042</v>
      </c>
      <c r="D286" s="9" t="s">
        <v>4854</v>
      </c>
      <c r="E286" s="9" t="s">
        <v>5013</v>
      </c>
      <c r="F286" s="14" t="s">
        <v>5090</v>
      </c>
      <c r="G286" s="14" t="s">
        <v>5090</v>
      </c>
      <c r="H286" s="9" t="s">
        <v>3235</v>
      </c>
      <c r="I286" s="27" t="s">
        <v>4447</v>
      </c>
    </row>
    <row r="287" spans="1:9" ht="16.5">
      <c r="A287" s="14" t="s">
        <v>4871</v>
      </c>
      <c r="B287" s="18" t="s">
        <v>5472</v>
      </c>
      <c r="C287" s="18" t="s">
        <v>5045</v>
      </c>
      <c r="D287" s="9" t="s">
        <v>4872</v>
      </c>
      <c r="E287" s="9" t="s">
        <v>5013</v>
      </c>
      <c r="F287" s="14" t="s">
        <v>5090</v>
      </c>
      <c r="G287" s="14" t="s">
        <v>5090</v>
      </c>
      <c r="H287" s="9" t="s">
        <v>3235</v>
      </c>
      <c r="I287" s="27" t="s">
        <v>4447</v>
      </c>
    </row>
    <row r="288" spans="1:9" ht="31.5">
      <c r="A288" s="14" t="s">
        <v>4879</v>
      </c>
      <c r="B288" s="18" t="s">
        <v>5530</v>
      </c>
      <c r="C288" s="18" t="s">
        <v>5032</v>
      </c>
      <c r="D288" s="9" t="s">
        <v>4880</v>
      </c>
      <c r="E288" s="9" t="s">
        <v>5013</v>
      </c>
      <c r="F288" s="14" t="s">
        <v>5090</v>
      </c>
      <c r="G288" s="14" t="s">
        <v>5090</v>
      </c>
      <c r="H288" s="9" t="s">
        <v>3235</v>
      </c>
      <c r="I288" s="27" t="s">
        <v>4447</v>
      </c>
    </row>
    <row r="289" spans="1:9" ht="31.5">
      <c r="A289" s="14" t="s">
        <v>4889</v>
      </c>
      <c r="B289" s="18" t="s">
        <v>5490</v>
      </c>
      <c r="C289" s="18" t="s">
        <v>5059</v>
      </c>
      <c r="D289" s="9" t="s">
        <v>4890</v>
      </c>
      <c r="E289" s="9" t="s">
        <v>5013</v>
      </c>
      <c r="F289" s="14" t="s">
        <v>5090</v>
      </c>
      <c r="G289" s="14" t="s">
        <v>5090</v>
      </c>
      <c r="H289" s="9" t="s">
        <v>3235</v>
      </c>
      <c r="I289" s="27" t="s">
        <v>4447</v>
      </c>
    </row>
    <row r="290" spans="1:9" ht="16.5">
      <c r="A290" s="14" t="s">
        <v>4899</v>
      </c>
      <c r="B290" s="18" t="s">
        <v>5491</v>
      </c>
      <c r="C290" s="18" t="s">
        <v>5060</v>
      </c>
      <c r="D290" s="9" t="s">
        <v>4900</v>
      </c>
      <c r="E290" s="9" t="s">
        <v>5013</v>
      </c>
      <c r="F290" s="14" t="s">
        <v>5090</v>
      </c>
      <c r="G290" s="14" t="s">
        <v>5090</v>
      </c>
      <c r="H290" s="9" t="s">
        <v>3235</v>
      </c>
      <c r="I290" s="27" t="s">
        <v>4447</v>
      </c>
    </row>
    <row r="291" spans="1:9" ht="16.5">
      <c r="A291" s="14" t="s">
        <v>4907</v>
      </c>
      <c r="B291" s="18" t="s">
        <v>5504</v>
      </c>
      <c r="C291" s="18" t="s">
        <v>5027</v>
      </c>
      <c r="D291" s="9" t="s">
        <v>4908</v>
      </c>
      <c r="E291" s="9" t="s">
        <v>5013</v>
      </c>
      <c r="F291" s="14" t="s">
        <v>5090</v>
      </c>
      <c r="G291" s="14" t="s">
        <v>5090</v>
      </c>
      <c r="H291" s="9" t="s">
        <v>3235</v>
      </c>
      <c r="I291" s="27" t="s">
        <v>4447</v>
      </c>
    </row>
    <row r="292" spans="1:9" ht="16.5">
      <c r="A292" s="14" t="s">
        <v>4921</v>
      </c>
      <c r="B292" s="18" t="s">
        <v>5523</v>
      </c>
      <c r="C292" s="18" t="s">
        <v>5062</v>
      </c>
      <c r="D292" s="9" t="s">
        <v>4922</v>
      </c>
      <c r="E292" s="9" t="s">
        <v>5013</v>
      </c>
      <c r="F292" s="14" t="s">
        <v>5090</v>
      </c>
      <c r="G292" s="14" t="s">
        <v>5090</v>
      </c>
      <c r="H292" s="9" t="s">
        <v>3235</v>
      </c>
      <c r="I292" s="27" t="s">
        <v>4447</v>
      </c>
    </row>
    <row r="293" spans="1:9" ht="31.5">
      <c r="A293" s="14" t="s">
        <v>7123</v>
      </c>
      <c r="B293" s="51" t="s">
        <v>6943</v>
      </c>
      <c r="C293" s="52" t="s">
        <v>6278</v>
      </c>
      <c r="D293" s="35" t="s">
        <v>6214</v>
      </c>
      <c r="E293" s="44" t="s">
        <v>6134</v>
      </c>
      <c r="F293" s="49" t="s">
        <v>6246</v>
      </c>
      <c r="G293" s="49" t="s">
        <v>6246</v>
      </c>
      <c r="H293" s="55">
        <v>43823</v>
      </c>
      <c r="I293" s="86" t="s">
        <v>6467</v>
      </c>
    </row>
    <row r="294" spans="1:9" ht="16.5">
      <c r="A294" s="14" t="s">
        <v>7124</v>
      </c>
      <c r="B294" s="51" t="s">
        <v>6942</v>
      </c>
      <c r="C294" s="52" t="s">
        <v>6273</v>
      </c>
      <c r="D294" s="35" t="s">
        <v>6187</v>
      </c>
      <c r="E294" s="44" t="s">
        <v>6134</v>
      </c>
      <c r="F294" s="49" t="s">
        <v>6246</v>
      </c>
      <c r="G294" s="49" t="s">
        <v>6246</v>
      </c>
      <c r="H294" s="55">
        <v>43823</v>
      </c>
      <c r="I294" s="86" t="s">
        <v>6467</v>
      </c>
    </row>
    <row r="295" spans="1:9" ht="16.5">
      <c r="A295" s="14" t="s">
        <v>7125</v>
      </c>
      <c r="B295" s="50" t="s">
        <v>6135</v>
      </c>
      <c r="C295" s="94" t="s">
        <v>8175</v>
      </c>
      <c r="D295" s="34" t="s">
        <v>6108</v>
      </c>
      <c r="E295" s="44" t="s">
        <v>6134</v>
      </c>
      <c r="F295" s="49" t="s">
        <v>6246</v>
      </c>
      <c r="G295" s="49" t="s">
        <v>6246</v>
      </c>
      <c r="H295" s="55">
        <v>43935</v>
      </c>
      <c r="I295" s="66" t="s">
        <v>6469</v>
      </c>
    </row>
    <row r="296" spans="1:9" ht="16.5">
      <c r="A296" s="14" t="s">
        <v>7126</v>
      </c>
      <c r="B296" s="21" t="s">
        <v>6945</v>
      </c>
      <c r="C296" s="21" t="s">
        <v>6946</v>
      </c>
      <c r="D296" s="14" t="s">
        <v>6981</v>
      </c>
      <c r="E296" s="9" t="s">
        <v>5013</v>
      </c>
      <c r="F296" s="49" t="s">
        <v>6246</v>
      </c>
      <c r="G296" s="49" t="s">
        <v>6246</v>
      </c>
      <c r="H296" s="55">
        <v>44684</v>
      </c>
      <c r="I296" s="77" t="s">
        <v>6983</v>
      </c>
    </row>
    <row r="297" spans="1:9" ht="33">
      <c r="A297" s="14" t="s">
        <v>7815</v>
      </c>
      <c r="B297" s="21" t="s">
        <v>7813</v>
      </c>
      <c r="C297" s="21" t="s">
        <v>7814</v>
      </c>
      <c r="D297" s="14" t="s">
        <v>8146</v>
      </c>
      <c r="E297" s="12" t="s">
        <v>5013</v>
      </c>
      <c r="F297" s="14" t="s">
        <v>8258</v>
      </c>
      <c r="G297" s="14" t="s">
        <v>8258</v>
      </c>
      <c r="H297" s="55">
        <v>45219</v>
      </c>
      <c r="I297" s="91" t="s">
        <v>7344</v>
      </c>
    </row>
    <row r="298" spans="1:9" ht="33">
      <c r="A298" s="14" t="s">
        <v>7820</v>
      </c>
      <c r="B298" s="21" t="s">
        <v>7818</v>
      </c>
      <c r="C298" s="21" t="s">
        <v>7819</v>
      </c>
      <c r="D298" s="14" t="s">
        <v>8149</v>
      </c>
      <c r="E298" s="12" t="s">
        <v>8151</v>
      </c>
      <c r="F298" s="14" t="s">
        <v>8258</v>
      </c>
      <c r="G298" s="14" t="s">
        <v>8258</v>
      </c>
      <c r="H298" s="55">
        <v>45219</v>
      </c>
      <c r="I298" s="91" t="s">
        <v>7344</v>
      </c>
    </row>
    <row r="299" spans="1:9" ht="31.5">
      <c r="A299" s="14" t="s">
        <v>602</v>
      </c>
      <c r="B299" s="18" t="s">
        <v>5542</v>
      </c>
      <c r="C299" s="18" t="s">
        <v>5016</v>
      </c>
      <c r="D299" s="9" t="s">
        <v>603</v>
      </c>
      <c r="E299" s="9" t="s">
        <v>5013</v>
      </c>
      <c r="F299" s="14" t="s">
        <v>5078</v>
      </c>
      <c r="G299" s="14" t="s">
        <v>5078</v>
      </c>
      <c r="H299" s="9" t="s">
        <v>299</v>
      </c>
      <c r="I299" s="25" t="s">
        <v>8186</v>
      </c>
    </row>
    <row r="300" spans="1:9" ht="31.5">
      <c r="A300" s="14" t="s">
        <v>614</v>
      </c>
      <c r="B300" s="18" t="s">
        <v>5544</v>
      </c>
      <c r="C300" s="18" t="s">
        <v>615</v>
      </c>
      <c r="D300" s="9" t="s">
        <v>616</v>
      </c>
      <c r="E300" s="9" t="s">
        <v>5013</v>
      </c>
      <c r="F300" s="14" t="s">
        <v>5078</v>
      </c>
      <c r="G300" s="14" t="s">
        <v>5078</v>
      </c>
      <c r="H300" s="9" t="s">
        <v>299</v>
      </c>
      <c r="I300" s="25" t="s">
        <v>8186</v>
      </c>
    </row>
    <row r="301" spans="1:9" ht="31.5">
      <c r="A301" s="14" t="s">
        <v>599</v>
      </c>
      <c r="B301" s="18" t="s">
        <v>5545</v>
      </c>
      <c r="C301" s="18" t="s">
        <v>600</v>
      </c>
      <c r="D301" s="9" t="s">
        <v>601</v>
      </c>
      <c r="E301" s="9" t="s">
        <v>5013</v>
      </c>
      <c r="F301" s="14" t="s">
        <v>5078</v>
      </c>
      <c r="G301" s="14" t="s">
        <v>5078</v>
      </c>
      <c r="H301" s="9" t="s">
        <v>299</v>
      </c>
      <c r="I301" s="25" t="s">
        <v>8255</v>
      </c>
    </row>
    <row r="302" spans="1:9" ht="31.5">
      <c r="A302" s="14" t="s">
        <v>1297</v>
      </c>
      <c r="B302" s="18" t="s">
        <v>5546</v>
      </c>
      <c r="C302" s="18" t="s">
        <v>5018</v>
      </c>
      <c r="D302" s="9" t="s">
        <v>1298</v>
      </c>
      <c r="E302" s="9" t="s">
        <v>5013</v>
      </c>
      <c r="F302" s="14" t="s">
        <v>5078</v>
      </c>
      <c r="G302" s="14" t="s">
        <v>5078</v>
      </c>
      <c r="H302" s="9" t="s">
        <v>299</v>
      </c>
      <c r="I302" s="25" t="s">
        <v>8255</v>
      </c>
    </row>
    <row r="303" spans="1:9" ht="31.5">
      <c r="A303" s="14" t="s">
        <v>1299</v>
      </c>
      <c r="B303" s="18" t="s">
        <v>5546</v>
      </c>
      <c r="C303" s="18" t="s">
        <v>5018</v>
      </c>
      <c r="D303" s="9" t="s">
        <v>1300</v>
      </c>
      <c r="E303" s="9" t="s">
        <v>5013</v>
      </c>
      <c r="F303" s="14" t="s">
        <v>5078</v>
      </c>
      <c r="G303" s="14" t="s">
        <v>5078</v>
      </c>
      <c r="H303" s="9" t="s">
        <v>299</v>
      </c>
      <c r="I303" s="25" t="s">
        <v>8255</v>
      </c>
    </row>
    <row r="304" spans="1:9" ht="31.5">
      <c r="A304" s="14" t="s">
        <v>1439</v>
      </c>
      <c r="B304" s="18" t="s">
        <v>5510</v>
      </c>
      <c r="C304" s="18" t="s">
        <v>1446</v>
      </c>
      <c r="D304" s="9" t="s">
        <v>1432</v>
      </c>
      <c r="E304" s="9" t="s">
        <v>5013</v>
      </c>
      <c r="F304" s="14" t="s">
        <v>5078</v>
      </c>
      <c r="G304" s="14" t="s">
        <v>5078</v>
      </c>
      <c r="H304" s="9" t="s">
        <v>864</v>
      </c>
      <c r="I304" s="25" t="s">
        <v>8256</v>
      </c>
    </row>
    <row r="305" spans="1:9" ht="31.5">
      <c r="A305" s="14" t="s">
        <v>4766</v>
      </c>
      <c r="B305" s="18" t="s">
        <v>5518</v>
      </c>
      <c r="C305" s="18" t="s">
        <v>1612</v>
      </c>
      <c r="D305" s="9" t="s">
        <v>4767</v>
      </c>
      <c r="E305" s="9" t="s">
        <v>5013</v>
      </c>
      <c r="F305" s="14" t="s">
        <v>5078</v>
      </c>
      <c r="G305" s="14" t="s">
        <v>5078</v>
      </c>
      <c r="H305" s="9" t="s">
        <v>3235</v>
      </c>
      <c r="I305" s="27" t="s">
        <v>4447</v>
      </c>
    </row>
    <row r="306" spans="1:9" ht="31.5">
      <c r="A306" s="14" t="s">
        <v>4776</v>
      </c>
      <c r="B306" s="18" t="s">
        <v>5502</v>
      </c>
      <c r="C306" s="18" t="s">
        <v>5041</v>
      </c>
      <c r="D306" s="9" t="s">
        <v>4777</v>
      </c>
      <c r="E306" s="9" t="s">
        <v>5013</v>
      </c>
      <c r="F306" s="14" t="s">
        <v>5078</v>
      </c>
      <c r="G306" s="14" t="s">
        <v>5078</v>
      </c>
      <c r="H306" s="9" t="s">
        <v>3235</v>
      </c>
      <c r="I306" s="27" t="s">
        <v>4447</v>
      </c>
    </row>
    <row r="307" spans="1:9" ht="31.5">
      <c r="A307" s="14" t="s">
        <v>4791</v>
      </c>
      <c r="B307" s="18" t="s">
        <v>5513</v>
      </c>
      <c r="C307" s="18" t="s">
        <v>5052</v>
      </c>
      <c r="D307" s="9" t="s">
        <v>4792</v>
      </c>
      <c r="E307" s="9" t="s">
        <v>5013</v>
      </c>
      <c r="F307" s="14" t="s">
        <v>5078</v>
      </c>
      <c r="G307" s="14" t="s">
        <v>5078</v>
      </c>
      <c r="H307" s="9" t="s">
        <v>3235</v>
      </c>
      <c r="I307" s="27" t="s">
        <v>4447</v>
      </c>
    </row>
    <row r="308" spans="1:9" ht="31.5">
      <c r="A308" s="14" t="s">
        <v>4803</v>
      </c>
      <c r="B308" s="18" t="s">
        <v>5513</v>
      </c>
      <c r="C308" s="18" t="s">
        <v>5052</v>
      </c>
      <c r="D308" s="9" t="s">
        <v>4804</v>
      </c>
      <c r="E308" s="9" t="s">
        <v>5013</v>
      </c>
      <c r="F308" s="14" t="s">
        <v>5078</v>
      </c>
      <c r="G308" s="14" t="s">
        <v>5078</v>
      </c>
      <c r="H308" s="9" t="s">
        <v>3235</v>
      </c>
      <c r="I308" s="27" t="s">
        <v>4447</v>
      </c>
    </row>
    <row r="309" spans="1:9" ht="31.5">
      <c r="A309" s="14" t="s">
        <v>4821</v>
      </c>
      <c r="B309" s="18" t="s">
        <v>5503</v>
      </c>
      <c r="C309" s="18" t="s">
        <v>5054</v>
      </c>
      <c r="D309" s="9" t="s">
        <v>4822</v>
      </c>
      <c r="E309" s="9" t="s">
        <v>5013</v>
      </c>
      <c r="F309" s="14" t="s">
        <v>5078</v>
      </c>
      <c r="G309" s="14" t="s">
        <v>5078</v>
      </c>
      <c r="H309" s="9" t="s">
        <v>3235</v>
      </c>
      <c r="I309" s="27" t="s">
        <v>4447</v>
      </c>
    </row>
    <row r="310" spans="1:9" ht="31.5">
      <c r="A310" s="14" t="s">
        <v>4847</v>
      </c>
      <c r="B310" s="18" t="s">
        <v>5520</v>
      </c>
      <c r="C310" s="18" t="s">
        <v>5058</v>
      </c>
      <c r="D310" s="9" t="s">
        <v>4848</v>
      </c>
      <c r="E310" s="9" t="s">
        <v>5013</v>
      </c>
      <c r="F310" s="14" t="s">
        <v>5078</v>
      </c>
      <c r="G310" s="14" t="s">
        <v>5078</v>
      </c>
      <c r="H310" s="9" t="s">
        <v>3235</v>
      </c>
      <c r="I310" s="27" t="s">
        <v>4447</v>
      </c>
    </row>
    <row r="311" spans="1:9" ht="31.5">
      <c r="A311" s="14" t="s">
        <v>4865</v>
      </c>
      <c r="B311" s="18" t="s">
        <v>5514</v>
      </c>
      <c r="C311" s="18" t="s">
        <v>5042</v>
      </c>
      <c r="D311" s="9" t="s">
        <v>4866</v>
      </c>
      <c r="E311" s="9" t="s">
        <v>5013</v>
      </c>
      <c r="F311" s="14" t="s">
        <v>5078</v>
      </c>
      <c r="G311" s="14" t="s">
        <v>5078</v>
      </c>
      <c r="H311" s="9" t="s">
        <v>3235</v>
      </c>
      <c r="I311" s="27" t="s">
        <v>4447</v>
      </c>
    </row>
    <row r="312" spans="1:9" ht="31.5">
      <c r="A312" s="14" t="s">
        <v>4881</v>
      </c>
      <c r="B312" s="18" t="s">
        <v>5530</v>
      </c>
      <c r="C312" s="18" t="s">
        <v>5032</v>
      </c>
      <c r="D312" s="9" t="s">
        <v>4882</v>
      </c>
      <c r="E312" s="9" t="s">
        <v>5013</v>
      </c>
      <c r="F312" s="14" t="s">
        <v>5078</v>
      </c>
      <c r="G312" s="14" t="s">
        <v>5078</v>
      </c>
      <c r="H312" s="9" t="s">
        <v>3235</v>
      </c>
      <c r="I312" s="27" t="s">
        <v>4447</v>
      </c>
    </row>
    <row r="313" spans="1:9" ht="31.5">
      <c r="A313" s="14" t="s">
        <v>4893</v>
      </c>
      <c r="B313" s="18" t="s">
        <v>5490</v>
      </c>
      <c r="C313" s="18" t="s">
        <v>5059</v>
      </c>
      <c r="D313" s="9" t="s">
        <v>4894</v>
      </c>
      <c r="E313" s="9" t="s">
        <v>5013</v>
      </c>
      <c r="F313" s="14" t="s">
        <v>5078</v>
      </c>
      <c r="G313" s="14" t="s">
        <v>5078</v>
      </c>
      <c r="H313" s="9" t="s">
        <v>3235</v>
      </c>
      <c r="I313" s="27" t="s">
        <v>4447</v>
      </c>
    </row>
    <row r="314" spans="1:9" ht="31.5">
      <c r="A314" s="14" t="s">
        <v>4901</v>
      </c>
      <c r="B314" s="18" t="s">
        <v>5491</v>
      </c>
      <c r="C314" s="18" t="s">
        <v>5060</v>
      </c>
      <c r="D314" s="9" t="s">
        <v>4902</v>
      </c>
      <c r="E314" s="9" t="s">
        <v>5013</v>
      </c>
      <c r="F314" s="14" t="s">
        <v>5078</v>
      </c>
      <c r="G314" s="14" t="s">
        <v>5078</v>
      </c>
      <c r="H314" s="9" t="s">
        <v>3235</v>
      </c>
      <c r="I314" s="27" t="s">
        <v>4447</v>
      </c>
    </row>
    <row r="315" spans="1:9" ht="31.5">
      <c r="A315" s="14" t="s">
        <v>4937</v>
      </c>
      <c r="B315" s="18" t="s">
        <v>5523</v>
      </c>
      <c r="C315" s="18" t="s">
        <v>5062</v>
      </c>
      <c r="D315" s="9" t="s">
        <v>4938</v>
      </c>
      <c r="E315" s="9" t="s">
        <v>5013</v>
      </c>
      <c r="F315" s="14" t="s">
        <v>5078</v>
      </c>
      <c r="G315" s="14" t="s">
        <v>5078</v>
      </c>
      <c r="H315" s="9" t="s">
        <v>3235</v>
      </c>
      <c r="I315" s="27" t="s">
        <v>4447</v>
      </c>
    </row>
    <row r="316" spans="1:9" ht="33">
      <c r="A316" s="14" t="s">
        <v>7119</v>
      </c>
      <c r="B316" s="51" t="s">
        <v>6943</v>
      </c>
      <c r="C316" s="52" t="s">
        <v>6278</v>
      </c>
      <c r="D316" s="35" t="s">
        <v>6215</v>
      </c>
      <c r="E316" s="44" t="s">
        <v>6134</v>
      </c>
      <c r="F316" s="48" t="s">
        <v>6274</v>
      </c>
      <c r="G316" s="48" t="s">
        <v>6274</v>
      </c>
      <c r="H316" s="54">
        <v>43823</v>
      </c>
      <c r="I316" s="86" t="s">
        <v>6467</v>
      </c>
    </row>
    <row r="317" spans="1:9" ht="33">
      <c r="A317" s="14" t="s">
        <v>7120</v>
      </c>
      <c r="B317" s="51" t="s">
        <v>6942</v>
      </c>
      <c r="C317" s="52" t="s">
        <v>6273</v>
      </c>
      <c r="D317" s="35" t="s">
        <v>6188</v>
      </c>
      <c r="E317" s="44" t="s">
        <v>6134</v>
      </c>
      <c r="F317" s="48" t="s">
        <v>6274</v>
      </c>
      <c r="G317" s="48" t="s">
        <v>6274</v>
      </c>
      <c r="H317" s="54">
        <v>43823</v>
      </c>
      <c r="I317" s="86" t="s">
        <v>6467</v>
      </c>
    </row>
    <row r="318" spans="1:9" ht="31.5">
      <c r="A318" s="14" t="s">
        <v>7121</v>
      </c>
      <c r="B318" s="50" t="s">
        <v>6135</v>
      </c>
      <c r="C318" s="94" t="s">
        <v>8175</v>
      </c>
      <c r="D318" s="34" t="s">
        <v>6109</v>
      </c>
      <c r="E318" s="44" t="s">
        <v>6134</v>
      </c>
      <c r="F318" s="14" t="s">
        <v>5078</v>
      </c>
      <c r="G318" s="14" t="s">
        <v>5078</v>
      </c>
      <c r="H318" s="55">
        <v>43935</v>
      </c>
      <c r="I318" s="66" t="s">
        <v>6469</v>
      </c>
    </row>
    <row r="319" spans="1:9" ht="31.5">
      <c r="A319" s="14" t="s">
        <v>7122</v>
      </c>
      <c r="B319" s="21" t="s">
        <v>6945</v>
      </c>
      <c r="C319" s="21" t="s">
        <v>6946</v>
      </c>
      <c r="D319" s="14" t="s">
        <v>6980</v>
      </c>
      <c r="E319" s="12" t="s">
        <v>5013</v>
      </c>
      <c r="F319" s="14" t="s">
        <v>5078</v>
      </c>
      <c r="G319" s="14" t="s">
        <v>5078</v>
      </c>
      <c r="H319" s="55">
        <v>44684</v>
      </c>
      <c r="I319" s="77" t="s">
        <v>6983</v>
      </c>
    </row>
    <row r="320" spans="1:9" ht="31.5">
      <c r="A320" s="14" t="s">
        <v>7672</v>
      </c>
      <c r="B320" s="21" t="s">
        <v>7636</v>
      </c>
      <c r="C320" s="21" t="s">
        <v>7637</v>
      </c>
      <c r="D320" s="14" t="s">
        <v>8045</v>
      </c>
      <c r="E320" s="12" t="s">
        <v>8151</v>
      </c>
      <c r="F320" s="14" t="s">
        <v>5078</v>
      </c>
      <c r="G320" s="14" t="s">
        <v>5078</v>
      </c>
      <c r="H320" s="55">
        <v>45219</v>
      </c>
      <c r="I320" s="91" t="s">
        <v>7344</v>
      </c>
    </row>
    <row r="321" spans="1:9" ht="31.5">
      <c r="A321" s="14" t="s">
        <v>6181</v>
      </c>
      <c r="B321" s="51" t="s">
        <v>6943</v>
      </c>
      <c r="C321" s="52" t="s">
        <v>6278</v>
      </c>
      <c r="D321" s="35" t="s">
        <v>6240</v>
      </c>
      <c r="E321" s="44" t="s">
        <v>6134</v>
      </c>
      <c r="F321" s="14" t="s">
        <v>8164</v>
      </c>
      <c r="G321" s="14" t="s">
        <v>8164</v>
      </c>
      <c r="H321" s="55">
        <v>43823</v>
      </c>
      <c r="I321" s="86" t="s">
        <v>6467</v>
      </c>
    </row>
    <row r="322" spans="1:9" ht="16.5">
      <c r="A322" s="14" t="s">
        <v>6157</v>
      </c>
      <c r="B322" s="51" t="s">
        <v>6942</v>
      </c>
      <c r="C322" s="52" t="s">
        <v>6273</v>
      </c>
      <c r="D322" s="35" t="s">
        <v>6209</v>
      </c>
      <c r="E322" s="44" t="s">
        <v>6134</v>
      </c>
      <c r="F322" s="14" t="s">
        <v>8164</v>
      </c>
      <c r="G322" s="14" t="s">
        <v>8164</v>
      </c>
      <c r="H322" s="55">
        <v>43823</v>
      </c>
      <c r="I322" s="86" t="s">
        <v>6467</v>
      </c>
    </row>
    <row r="323" spans="1:9" ht="16.5">
      <c r="A323" s="14" t="s">
        <v>7118</v>
      </c>
      <c r="B323" s="21" t="s">
        <v>6945</v>
      </c>
      <c r="C323" s="21" t="s">
        <v>6946</v>
      </c>
      <c r="D323" s="14" t="s">
        <v>6953</v>
      </c>
      <c r="E323" s="12" t="s">
        <v>5013</v>
      </c>
      <c r="F323" s="14" t="s">
        <v>8164</v>
      </c>
      <c r="G323" s="14" t="s">
        <v>8164</v>
      </c>
      <c r="H323" s="55">
        <v>44684</v>
      </c>
      <c r="I323" s="77" t="s">
        <v>6983</v>
      </c>
    </row>
    <row r="324" spans="1:9" ht="16.5">
      <c r="A324" s="14" t="s">
        <v>7457</v>
      </c>
      <c r="B324" s="21" t="s">
        <v>7436</v>
      </c>
      <c r="C324" s="21" t="s">
        <v>7437</v>
      </c>
      <c r="D324" s="14" t="s">
        <v>7842</v>
      </c>
      <c r="E324" s="12" t="s">
        <v>5013</v>
      </c>
      <c r="F324" s="14" t="s">
        <v>8164</v>
      </c>
      <c r="G324" s="14" t="s">
        <v>8164</v>
      </c>
      <c r="H324" s="55">
        <v>45219</v>
      </c>
      <c r="I324" s="91" t="s">
        <v>7344</v>
      </c>
    </row>
    <row r="325" spans="1:9" ht="31.5">
      <c r="A325" s="14" t="s">
        <v>7484</v>
      </c>
      <c r="B325" s="21" t="s">
        <v>7463</v>
      </c>
      <c r="C325" s="21" t="s">
        <v>7464</v>
      </c>
      <c r="D325" s="14" t="s">
        <v>7867</v>
      </c>
      <c r="E325" s="12" t="s">
        <v>8151</v>
      </c>
      <c r="F325" s="14" t="s">
        <v>8164</v>
      </c>
      <c r="G325" s="14" t="s">
        <v>8164</v>
      </c>
      <c r="H325" s="55">
        <v>45219</v>
      </c>
      <c r="I325" s="91" t="s">
        <v>7344</v>
      </c>
    </row>
    <row r="326" spans="1:9" ht="31.5">
      <c r="A326" s="14" t="s">
        <v>7519</v>
      </c>
      <c r="B326" s="21" t="s">
        <v>7498</v>
      </c>
      <c r="C326" s="21" t="s">
        <v>7499</v>
      </c>
      <c r="D326" s="14" t="s">
        <v>7900</v>
      </c>
      <c r="E326" s="12" t="s">
        <v>5013</v>
      </c>
      <c r="F326" s="14" t="s">
        <v>8164</v>
      </c>
      <c r="G326" s="14" t="s">
        <v>8164</v>
      </c>
      <c r="H326" s="55">
        <v>45219</v>
      </c>
      <c r="I326" s="91" t="s">
        <v>7344</v>
      </c>
    </row>
    <row r="327" spans="1:9" ht="31.5">
      <c r="A327" s="14" t="s">
        <v>7556</v>
      </c>
      <c r="B327" s="21" t="s">
        <v>7535</v>
      </c>
      <c r="C327" s="21" t="s">
        <v>7536</v>
      </c>
      <c r="D327" s="14" t="s">
        <v>7935</v>
      </c>
      <c r="E327" s="12" t="s">
        <v>8151</v>
      </c>
      <c r="F327" s="14" t="s">
        <v>8164</v>
      </c>
      <c r="G327" s="14" t="s">
        <v>8164</v>
      </c>
      <c r="H327" s="55">
        <v>45219</v>
      </c>
      <c r="I327" s="91" t="s">
        <v>7344</v>
      </c>
    </row>
    <row r="328" spans="1:9" ht="16.5">
      <c r="A328" s="14" t="s">
        <v>7590</v>
      </c>
      <c r="B328" s="21" t="s">
        <v>7569</v>
      </c>
      <c r="C328" s="21" t="s">
        <v>7570</v>
      </c>
      <c r="D328" s="14" t="s">
        <v>7967</v>
      </c>
      <c r="E328" s="12" t="s">
        <v>8151</v>
      </c>
      <c r="F328" s="14" t="s">
        <v>8164</v>
      </c>
      <c r="G328" s="14" t="s">
        <v>8164</v>
      </c>
      <c r="H328" s="55">
        <v>45219</v>
      </c>
      <c r="I328" s="91" t="s">
        <v>7344</v>
      </c>
    </row>
    <row r="329" spans="1:9" ht="16.5">
      <c r="A329" s="14" t="s">
        <v>7622</v>
      </c>
      <c r="B329" s="21" t="s">
        <v>7601</v>
      </c>
      <c r="C329" s="21" t="s">
        <v>7602</v>
      </c>
      <c r="D329" s="14" t="s">
        <v>7997</v>
      </c>
      <c r="E329" s="12" t="s">
        <v>8151</v>
      </c>
      <c r="F329" s="14" t="s">
        <v>8164</v>
      </c>
      <c r="G329" s="14" t="s">
        <v>8164</v>
      </c>
      <c r="H329" s="55">
        <v>45219</v>
      </c>
      <c r="I329" s="91" t="s">
        <v>7344</v>
      </c>
    </row>
    <row r="330" spans="1:9" ht="16.5">
      <c r="A330" s="14" t="s">
        <v>7657</v>
      </c>
      <c r="B330" s="21" t="s">
        <v>7636</v>
      </c>
      <c r="C330" s="21" t="s">
        <v>7637</v>
      </c>
      <c r="D330" s="14" t="s">
        <v>8030</v>
      </c>
      <c r="E330" s="12" t="s">
        <v>5013</v>
      </c>
      <c r="F330" s="14" t="s">
        <v>8164</v>
      </c>
      <c r="G330" s="14" t="s">
        <v>8164</v>
      </c>
      <c r="H330" s="55">
        <v>45219</v>
      </c>
      <c r="I330" s="91" t="s">
        <v>7344</v>
      </c>
    </row>
    <row r="331" spans="1:9" ht="31.5">
      <c r="A331" s="14" t="s">
        <v>7715</v>
      </c>
      <c r="B331" s="21" t="s">
        <v>7716</v>
      </c>
      <c r="C331" s="21" t="s">
        <v>7676</v>
      </c>
      <c r="D331" s="14" t="s">
        <v>8067</v>
      </c>
      <c r="E331" s="12" t="s">
        <v>8151</v>
      </c>
      <c r="F331" s="14" t="s">
        <v>8164</v>
      </c>
      <c r="G331" s="14" t="s">
        <v>8164</v>
      </c>
      <c r="H331" s="55">
        <v>45219</v>
      </c>
      <c r="I331" s="91" t="s">
        <v>7344</v>
      </c>
    </row>
    <row r="332" spans="1:9" ht="16.5">
      <c r="A332" s="14" t="s">
        <v>7764</v>
      </c>
      <c r="B332" s="21" t="s">
        <v>7743</v>
      </c>
      <c r="C332" s="21" t="s">
        <v>7744</v>
      </c>
      <c r="D332" s="14" t="s">
        <v>8101</v>
      </c>
      <c r="E332" s="12" t="s">
        <v>8151</v>
      </c>
      <c r="F332" s="14" t="s">
        <v>8164</v>
      </c>
      <c r="G332" s="14" t="s">
        <v>8164</v>
      </c>
      <c r="H332" s="55">
        <v>45219</v>
      </c>
      <c r="I332" s="91" t="s">
        <v>7344</v>
      </c>
    </row>
    <row r="333" spans="1:9" ht="16.5">
      <c r="A333" s="14" t="s">
        <v>7796</v>
      </c>
      <c r="B333" s="21" t="s">
        <v>7776</v>
      </c>
      <c r="C333" s="21" t="s">
        <v>7744</v>
      </c>
      <c r="D333" s="14" t="s">
        <v>8132</v>
      </c>
      <c r="E333" s="12" t="s">
        <v>5013</v>
      </c>
      <c r="F333" s="14" t="s">
        <v>8164</v>
      </c>
      <c r="G333" s="14" t="s">
        <v>8164</v>
      </c>
      <c r="H333" s="55">
        <v>45219</v>
      </c>
      <c r="I333" s="91" t="s">
        <v>7344</v>
      </c>
    </row>
    <row r="334" spans="1:9" ht="16.5">
      <c r="A334" s="60" t="str">
        <f>("D0017728")</f>
        <v>D0017728</v>
      </c>
      <c r="B334" s="60" t="str">
        <f>("新編基本護理學 :學理與技術. 上冊 /")</f>
        <v>新編基本護理學 :學理與技術. 上冊 /</v>
      </c>
      <c r="C334" s="60" t="str">
        <f>("曹麗英編著")</f>
        <v>曹麗英編著</v>
      </c>
      <c r="D334" s="60" t="str">
        <f>("419.6 8458 2024 V.1 c.27")</f>
        <v>419.6 8458 2024 V.1 c.27</v>
      </c>
      <c r="E334" s="35" t="str">
        <f>("護理部")</f>
        <v>護理部</v>
      </c>
      <c r="F334" s="35" t="s">
        <v>8620</v>
      </c>
      <c r="G334" s="35" t="s">
        <v>8620</v>
      </c>
      <c r="H334" s="55">
        <v>45582</v>
      </c>
      <c r="I334" s="59" t="s">
        <v>8560</v>
      </c>
    </row>
    <row r="335" spans="1:9" ht="16.5">
      <c r="A335" s="60" t="str">
        <f>("D0017755")</f>
        <v>D0017755</v>
      </c>
      <c r="B335" s="60" t="str">
        <f>("新編基本護理學 :學理與技術. 下冊 /")</f>
        <v>新編基本護理學 :學理與技術. 下冊 /</v>
      </c>
      <c r="C335" s="60" t="str">
        <f>("曹麗英編著")</f>
        <v>曹麗英編著</v>
      </c>
      <c r="D335" s="60" t="str">
        <f>("419.6 8458 2024 V.2 c.27")</f>
        <v>419.6 8458 2024 V.2 c.27</v>
      </c>
      <c r="E335" s="35" t="str">
        <f>("護理部")</f>
        <v>護理部</v>
      </c>
      <c r="F335" s="35" t="s">
        <v>8620</v>
      </c>
      <c r="G335" s="35" t="s">
        <v>8620</v>
      </c>
      <c r="H335" s="55">
        <v>45582</v>
      </c>
      <c r="I335" s="59" t="s">
        <v>8560</v>
      </c>
    </row>
    <row r="336" spans="1:9" ht="16.5">
      <c r="A336" s="60" t="str">
        <f>("D0017782")</f>
        <v>D0017782</v>
      </c>
      <c r="B336" s="60" t="str">
        <f>("最新護理診斷手冊 :護理計畫與措施 /")</f>
        <v>最新護理診斷手冊 :護理計畫與措施 /</v>
      </c>
      <c r="C336" s="60" t="str">
        <f>("拉爾夫原著(Ralph, Sheila Sparks)")</f>
        <v>拉爾夫原著(Ralph, Sheila Sparks)</v>
      </c>
      <c r="D336" s="60" t="str">
        <f>("419.812 8359 2023 c.27")</f>
        <v>419.812 8359 2023 c.27</v>
      </c>
      <c r="E336" s="35" t="str">
        <f>("護理部")</f>
        <v>護理部</v>
      </c>
      <c r="F336" s="35" t="s">
        <v>8620</v>
      </c>
      <c r="G336" s="35" t="s">
        <v>8620</v>
      </c>
      <c r="H336" s="55">
        <v>45582</v>
      </c>
      <c r="I336" s="59" t="s">
        <v>8560</v>
      </c>
    </row>
    <row r="337" spans="1:9" ht="31.5">
      <c r="A337" s="14" t="s">
        <v>6177</v>
      </c>
      <c r="B337" s="51" t="s">
        <v>6943</v>
      </c>
      <c r="C337" s="52" t="s">
        <v>6278</v>
      </c>
      <c r="D337" s="35" t="s">
        <v>6236</v>
      </c>
      <c r="E337" s="44" t="s">
        <v>6134</v>
      </c>
      <c r="F337" s="48" t="s">
        <v>6263</v>
      </c>
      <c r="G337" s="48" t="s">
        <v>6263</v>
      </c>
      <c r="H337" s="55">
        <v>43823</v>
      </c>
      <c r="I337" s="86" t="s">
        <v>6467</v>
      </c>
    </row>
    <row r="338" spans="1:9" ht="16.5">
      <c r="A338" s="14" t="s">
        <v>6153</v>
      </c>
      <c r="B338" s="51" t="s">
        <v>6942</v>
      </c>
      <c r="C338" s="52" t="s">
        <v>6273</v>
      </c>
      <c r="D338" s="35" t="s">
        <v>6205</v>
      </c>
      <c r="E338" s="44" t="s">
        <v>6134</v>
      </c>
      <c r="F338" s="48" t="s">
        <v>6263</v>
      </c>
      <c r="G338" s="48" t="s">
        <v>6263</v>
      </c>
      <c r="H338" s="55">
        <v>43823</v>
      </c>
      <c r="I338" s="86" t="s">
        <v>6467</v>
      </c>
    </row>
    <row r="339" spans="1:9" ht="16.5">
      <c r="A339" s="14" t="s">
        <v>7117</v>
      </c>
      <c r="B339" s="21" t="s">
        <v>6945</v>
      </c>
      <c r="C339" s="21" t="s">
        <v>6946</v>
      </c>
      <c r="D339" s="14" t="s">
        <v>6963</v>
      </c>
      <c r="E339" s="9" t="s">
        <v>5013</v>
      </c>
      <c r="F339" s="14" t="s">
        <v>5102</v>
      </c>
      <c r="G339" s="14" t="s">
        <v>5102</v>
      </c>
      <c r="H339" s="55">
        <v>44684</v>
      </c>
      <c r="I339" s="77" t="s">
        <v>6983</v>
      </c>
    </row>
    <row r="340" spans="1:9" ht="16.5">
      <c r="A340" s="14" t="s">
        <v>7456</v>
      </c>
      <c r="B340" s="21" t="s">
        <v>7436</v>
      </c>
      <c r="C340" s="21" t="s">
        <v>7437</v>
      </c>
      <c r="D340" s="14" t="s">
        <v>7841</v>
      </c>
      <c r="E340" s="12" t="s">
        <v>8151</v>
      </c>
      <c r="F340" s="14" t="s">
        <v>5102</v>
      </c>
      <c r="G340" s="14" t="s">
        <v>5102</v>
      </c>
      <c r="H340" s="55">
        <v>45219</v>
      </c>
      <c r="I340" s="91" t="s">
        <v>7344</v>
      </c>
    </row>
    <row r="341" spans="1:9" ht="31.5">
      <c r="A341" s="14" t="s">
        <v>7483</v>
      </c>
      <c r="B341" s="21" t="s">
        <v>7463</v>
      </c>
      <c r="C341" s="21" t="s">
        <v>7464</v>
      </c>
      <c r="D341" s="14" t="s">
        <v>7866</v>
      </c>
      <c r="E341" s="12" t="s">
        <v>5013</v>
      </c>
      <c r="F341" s="14" t="s">
        <v>5102</v>
      </c>
      <c r="G341" s="14" t="s">
        <v>5102</v>
      </c>
      <c r="H341" s="55">
        <v>45219</v>
      </c>
      <c r="I341" s="91" t="s">
        <v>7344</v>
      </c>
    </row>
    <row r="342" spans="1:9" ht="31.5">
      <c r="A342" s="14" t="s">
        <v>7518</v>
      </c>
      <c r="B342" s="21" t="s">
        <v>7498</v>
      </c>
      <c r="C342" s="21" t="s">
        <v>7499</v>
      </c>
      <c r="D342" s="14" t="s">
        <v>7899</v>
      </c>
      <c r="E342" s="12" t="s">
        <v>8151</v>
      </c>
      <c r="F342" s="14" t="s">
        <v>5102</v>
      </c>
      <c r="G342" s="14" t="s">
        <v>5102</v>
      </c>
      <c r="H342" s="55">
        <v>45219</v>
      </c>
      <c r="I342" s="91" t="s">
        <v>7344</v>
      </c>
    </row>
    <row r="343" spans="1:9" ht="31.5">
      <c r="A343" s="14" t="s">
        <v>7555</v>
      </c>
      <c r="B343" s="21" t="s">
        <v>7535</v>
      </c>
      <c r="C343" s="21" t="s">
        <v>7536</v>
      </c>
      <c r="D343" s="14" t="s">
        <v>7934</v>
      </c>
      <c r="E343" s="12" t="s">
        <v>5013</v>
      </c>
      <c r="F343" s="14" t="s">
        <v>5102</v>
      </c>
      <c r="G343" s="14" t="s">
        <v>5102</v>
      </c>
      <c r="H343" s="55">
        <v>45219</v>
      </c>
      <c r="I343" s="91" t="s">
        <v>7344</v>
      </c>
    </row>
    <row r="344" spans="1:9" ht="16.5">
      <c r="A344" s="14" t="s">
        <v>7589</v>
      </c>
      <c r="B344" s="21" t="s">
        <v>7569</v>
      </c>
      <c r="C344" s="21" t="s">
        <v>7570</v>
      </c>
      <c r="D344" s="14" t="s">
        <v>7966</v>
      </c>
      <c r="E344" s="12" t="s">
        <v>5013</v>
      </c>
      <c r="F344" s="14" t="s">
        <v>5102</v>
      </c>
      <c r="G344" s="14" t="s">
        <v>5102</v>
      </c>
      <c r="H344" s="55">
        <v>45219</v>
      </c>
      <c r="I344" s="91" t="s">
        <v>7344</v>
      </c>
    </row>
    <row r="345" spans="1:9" ht="16.5">
      <c r="A345" s="14" t="s">
        <v>7621</v>
      </c>
      <c r="B345" s="21" t="s">
        <v>7601</v>
      </c>
      <c r="C345" s="21" t="s">
        <v>7602</v>
      </c>
      <c r="D345" s="14" t="s">
        <v>7996</v>
      </c>
      <c r="E345" s="12" t="s">
        <v>5013</v>
      </c>
      <c r="F345" s="14" t="s">
        <v>5102</v>
      </c>
      <c r="G345" s="14" t="s">
        <v>5102</v>
      </c>
      <c r="H345" s="55">
        <v>45219</v>
      </c>
      <c r="I345" s="91" t="s">
        <v>7344</v>
      </c>
    </row>
    <row r="346" spans="1:9" ht="16.5">
      <c r="A346" s="14" t="s">
        <v>7656</v>
      </c>
      <c r="B346" s="21" t="s">
        <v>7636</v>
      </c>
      <c r="C346" s="21" t="s">
        <v>7637</v>
      </c>
      <c r="D346" s="14" t="s">
        <v>8029</v>
      </c>
      <c r="E346" s="12" t="s">
        <v>8151</v>
      </c>
      <c r="F346" s="14" t="s">
        <v>5102</v>
      </c>
      <c r="G346" s="14" t="s">
        <v>5102</v>
      </c>
      <c r="H346" s="55">
        <v>45219</v>
      </c>
      <c r="I346" s="91" t="s">
        <v>7344</v>
      </c>
    </row>
    <row r="347" spans="1:9" ht="31.5">
      <c r="A347" s="14" t="s">
        <v>7713</v>
      </c>
      <c r="B347" s="21" t="s">
        <v>7714</v>
      </c>
      <c r="C347" s="21" t="s">
        <v>7676</v>
      </c>
      <c r="D347" s="14" t="s">
        <v>8066</v>
      </c>
      <c r="E347" s="12" t="s">
        <v>5013</v>
      </c>
      <c r="F347" s="14" t="s">
        <v>5102</v>
      </c>
      <c r="G347" s="14" t="s">
        <v>5102</v>
      </c>
      <c r="H347" s="55">
        <v>45219</v>
      </c>
      <c r="I347" s="91" t="s">
        <v>7344</v>
      </c>
    </row>
    <row r="348" spans="1:9" ht="16.5">
      <c r="A348" s="14" t="s">
        <v>7763</v>
      </c>
      <c r="B348" s="21" t="s">
        <v>7743</v>
      </c>
      <c r="C348" s="21" t="s">
        <v>7744</v>
      </c>
      <c r="D348" s="14" t="s">
        <v>8100</v>
      </c>
      <c r="E348" s="12" t="s">
        <v>5013</v>
      </c>
      <c r="F348" s="14" t="s">
        <v>5102</v>
      </c>
      <c r="G348" s="14" t="s">
        <v>5102</v>
      </c>
      <c r="H348" s="55">
        <v>45219</v>
      </c>
      <c r="I348" s="91" t="s">
        <v>7344</v>
      </c>
    </row>
    <row r="349" spans="1:9" ht="16.5">
      <c r="A349" s="14" t="s">
        <v>7795</v>
      </c>
      <c r="B349" s="21" t="s">
        <v>7776</v>
      </c>
      <c r="C349" s="21" t="s">
        <v>7744</v>
      </c>
      <c r="D349" s="14" t="s">
        <v>8131</v>
      </c>
      <c r="E349" s="12" t="s">
        <v>8151</v>
      </c>
      <c r="F349" s="14" t="s">
        <v>5102</v>
      </c>
      <c r="G349" s="14" t="s">
        <v>5102</v>
      </c>
      <c r="H349" s="55">
        <v>45219</v>
      </c>
      <c r="I349" s="91" t="s">
        <v>7344</v>
      </c>
    </row>
    <row r="350" spans="1:9" ht="16.5">
      <c r="A350" s="60" t="str">
        <f>("D0017727")</f>
        <v>D0017727</v>
      </c>
      <c r="B350" s="60" t="str">
        <f>("新編基本護理學 :學理與技術. 上冊 /")</f>
        <v>新編基本護理學 :學理與技術. 上冊 /</v>
      </c>
      <c r="C350" s="60" t="str">
        <f>("曹麗英編著")</f>
        <v>曹麗英編著</v>
      </c>
      <c r="D350" s="60" t="str">
        <f>("419.6 8458 2024 V.1 c.26")</f>
        <v>419.6 8458 2024 V.1 c.26</v>
      </c>
      <c r="E350" s="35" t="str">
        <f>("護理部")</f>
        <v>護理部</v>
      </c>
      <c r="F350" s="35" t="s">
        <v>8619</v>
      </c>
      <c r="G350" s="35" t="s">
        <v>8619</v>
      </c>
      <c r="H350" s="55">
        <v>45582</v>
      </c>
      <c r="I350" s="59" t="s">
        <v>8560</v>
      </c>
    </row>
    <row r="351" spans="1:9" ht="16.5">
      <c r="A351" s="60" t="str">
        <f>("D0017754")</f>
        <v>D0017754</v>
      </c>
      <c r="B351" s="60" t="str">
        <f>("新編基本護理學 :學理與技術. 下冊 /")</f>
        <v>新編基本護理學 :學理與技術. 下冊 /</v>
      </c>
      <c r="C351" s="60" t="str">
        <f>("曹麗英編著")</f>
        <v>曹麗英編著</v>
      </c>
      <c r="D351" s="60" t="str">
        <f>("419.6 8458 2024 V.2 c.26")</f>
        <v>419.6 8458 2024 V.2 c.26</v>
      </c>
      <c r="E351" s="35" t="str">
        <f>("護理部")</f>
        <v>護理部</v>
      </c>
      <c r="F351" s="35" t="s">
        <v>8619</v>
      </c>
      <c r="G351" s="35" t="s">
        <v>8619</v>
      </c>
      <c r="H351" s="55">
        <v>45582</v>
      </c>
      <c r="I351" s="59" t="s">
        <v>8560</v>
      </c>
    </row>
    <row r="352" spans="1:9" ht="16.5">
      <c r="A352" s="60" t="str">
        <f>("D0017781")</f>
        <v>D0017781</v>
      </c>
      <c r="B352" s="60" t="str">
        <f>("最新護理診斷手冊 :護理計畫與措施 /")</f>
        <v>最新護理診斷手冊 :護理計畫與措施 /</v>
      </c>
      <c r="C352" s="60" t="str">
        <f>("拉爾夫原著(Ralph, Sheila Sparks)")</f>
        <v>拉爾夫原著(Ralph, Sheila Sparks)</v>
      </c>
      <c r="D352" s="60" t="str">
        <f>("419.812 8359 2023 c.26")</f>
        <v>419.812 8359 2023 c.26</v>
      </c>
      <c r="E352" s="35" t="str">
        <f>("護理部")</f>
        <v>護理部</v>
      </c>
      <c r="F352" s="35" t="s">
        <v>8619</v>
      </c>
      <c r="G352" s="35" t="s">
        <v>8619</v>
      </c>
      <c r="H352" s="55">
        <v>45582</v>
      </c>
      <c r="I352" s="59" t="s">
        <v>8560</v>
      </c>
    </row>
    <row r="353" spans="1:9" ht="31.5">
      <c r="A353" s="14" t="s">
        <v>6164</v>
      </c>
      <c r="B353" s="50" t="s">
        <v>6943</v>
      </c>
      <c r="C353" s="52" t="s">
        <v>6278</v>
      </c>
      <c r="D353" s="34" t="s">
        <v>6220</v>
      </c>
      <c r="E353" s="44" t="s">
        <v>6134</v>
      </c>
      <c r="F353" s="49" t="s">
        <v>6250</v>
      </c>
      <c r="G353" s="49" t="s">
        <v>6250</v>
      </c>
      <c r="H353" s="55">
        <v>43823</v>
      </c>
      <c r="I353" s="86" t="s">
        <v>6467</v>
      </c>
    </row>
    <row r="354" spans="1:9" ht="16.5">
      <c r="A354" s="14" t="s">
        <v>6141</v>
      </c>
      <c r="B354" s="50" t="s">
        <v>6942</v>
      </c>
      <c r="C354" s="52" t="s">
        <v>6273</v>
      </c>
      <c r="D354" s="34" t="s">
        <v>6192</v>
      </c>
      <c r="E354" s="44" t="s">
        <v>6134</v>
      </c>
      <c r="F354" s="49" t="s">
        <v>6250</v>
      </c>
      <c r="G354" s="49" t="s">
        <v>6250</v>
      </c>
      <c r="H354" s="55">
        <v>43823</v>
      </c>
      <c r="I354" s="86" t="s">
        <v>6467</v>
      </c>
    </row>
    <row r="355" spans="1:9" ht="16.5">
      <c r="A355" s="14" t="s">
        <v>7115</v>
      </c>
      <c r="B355" s="50" t="s">
        <v>6135</v>
      </c>
      <c r="C355" s="94" t="s">
        <v>8175</v>
      </c>
      <c r="D355" s="34" t="s">
        <v>6130</v>
      </c>
      <c r="E355" s="44" t="s">
        <v>6134</v>
      </c>
      <c r="F355" s="49" t="s">
        <v>5097</v>
      </c>
      <c r="G355" s="49" t="s">
        <v>5097</v>
      </c>
      <c r="H355" s="55">
        <v>43935</v>
      </c>
      <c r="I355" s="66" t="s">
        <v>6469</v>
      </c>
    </row>
    <row r="356" spans="1:9" ht="16.5">
      <c r="A356" s="14" t="s">
        <v>6421</v>
      </c>
      <c r="B356" s="60" t="s">
        <v>8176</v>
      </c>
      <c r="C356" s="60" t="s">
        <v>6433</v>
      </c>
      <c r="D356" s="14" t="s">
        <v>6443</v>
      </c>
      <c r="E356" s="12" t="s">
        <v>5013</v>
      </c>
      <c r="F356" s="14" t="s">
        <v>5097</v>
      </c>
      <c r="G356" s="14" t="s">
        <v>5097</v>
      </c>
      <c r="H356" s="58">
        <v>44133</v>
      </c>
      <c r="I356" s="59" t="s">
        <v>6468</v>
      </c>
    </row>
    <row r="357" spans="1:9" ht="16.5">
      <c r="A357" s="14" t="s">
        <v>6416</v>
      </c>
      <c r="B357" s="60" t="s">
        <v>8177</v>
      </c>
      <c r="C357" s="60"/>
      <c r="D357" s="14" t="s">
        <v>6438</v>
      </c>
      <c r="E357" s="12" t="s">
        <v>5013</v>
      </c>
      <c r="F357" s="14" t="s">
        <v>5097</v>
      </c>
      <c r="G357" s="14" t="s">
        <v>5097</v>
      </c>
      <c r="H357" s="58">
        <v>44133</v>
      </c>
      <c r="I357" s="59" t="s">
        <v>6468</v>
      </c>
    </row>
    <row r="358" spans="1:9" ht="16.5">
      <c r="A358" s="14" t="s">
        <v>7116</v>
      </c>
      <c r="B358" s="21" t="s">
        <v>6945</v>
      </c>
      <c r="C358" s="21" t="s">
        <v>6946</v>
      </c>
      <c r="D358" s="14" t="s">
        <v>6958</v>
      </c>
      <c r="E358" s="12" t="s">
        <v>5013</v>
      </c>
      <c r="F358" s="14" t="s">
        <v>5097</v>
      </c>
      <c r="G358" s="14" t="s">
        <v>5097</v>
      </c>
      <c r="H358" s="55">
        <v>44684</v>
      </c>
      <c r="I358" s="77" t="s">
        <v>6983</v>
      </c>
    </row>
    <row r="359" spans="1:9" ht="16.5">
      <c r="A359" s="14" t="s">
        <v>7455</v>
      </c>
      <c r="B359" s="21" t="s">
        <v>7436</v>
      </c>
      <c r="C359" s="21" t="s">
        <v>7437</v>
      </c>
      <c r="D359" s="14" t="s">
        <v>7840</v>
      </c>
      <c r="E359" s="12" t="s">
        <v>5013</v>
      </c>
      <c r="F359" s="49" t="s">
        <v>6250</v>
      </c>
      <c r="G359" s="49" t="s">
        <v>6250</v>
      </c>
      <c r="H359" s="55">
        <v>45219</v>
      </c>
      <c r="I359" s="91" t="s">
        <v>7344</v>
      </c>
    </row>
    <row r="360" spans="1:9" ht="31.5">
      <c r="A360" s="14" t="s">
        <v>7482</v>
      </c>
      <c r="B360" s="21" t="s">
        <v>7463</v>
      </c>
      <c r="C360" s="21" t="s">
        <v>7464</v>
      </c>
      <c r="D360" s="14" t="s">
        <v>7865</v>
      </c>
      <c r="E360" s="12" t="s">
        <v>8151</v>
      </c>
      <c r="F360" s="49" t="s">
        <v>6250</v>
      </c>
      <c r="G360" s="49" t="s">
        <v>6250</v>
      </c>
      <c r="H360" s="55">
        <v>45219</v>
      </c>
      <c r="I360" s="91" t="s">
        <v>7344</v>
      </c>
    </row>
    <row r="361" spans="1:9" ht="31.5">
      <c r="A361" s="14" t="s">
        <v>7517</v>
      </c>
      <c r="B361" s="21" t="s">
        <v>7498</v>
      </c>
      <c r="C361" s="21" t="s">
        <v>7499</v>
      </c>
      <c r="D361" s="14" t="s">
        <v>7898</v>
      </c>
      <c r="E361" s="12" t="s">
        <v>5013</v>
      </c>
      <c r="F361" s="49" t="s">
        <v>6250</v>
      </c>
      <c r="G361" s="49" t="s">
        <v>6250</v>
      </c>
      <c r="H361" s="55">
        <v>45219</v>
      </c>
      <c r="I361" s="91" t="s">
        <v>7344</v>
      </c>
    </row>
    <row r="362" spans="1:9" ht="31.5">
      <c r="A362" s="14" t="s">
        <v>7554</v>
      </c>
      <c r="B362" s="21" t="s">
        <v>7535</v>
      </c>
      <c r="C362" s="21" t="s">
        <v>7536</v>
      </c>
      <c r="D362" s="14" t="s">
        <v>7933</v>
      </c>
      <c r="E362" s="12" t="s">
        <v>8151</v>
      </c>
      <c r="F362" s="49" t="s">
        <v>6250</v>
      </c>
      <c r="G362" s="49" t="s">
        <v>6250</v>
      </c>
      <c r="H362" s="55">
        <v>45219</v>
      </c>
      <c r="I362" s="91" t="s">
        <v>7344</v>
      </c>
    </row>
    <row r="363" spans="1:9" ht="16.5">
      <c r="A363" s="14" t="s">
        <v>7588</v>
      </c>
      <c r="B363" s="21" t="s">
        <v>7569</v>
      </c>
      <c r="C363" s="21" t="s">
        <v>7570</v>
      </c>
      <c r="D363" s="14" t="s">
        <v>7965</v>
      </c>
      <c r="E363" s="12" t="s">
        <v>8151</v>
      </c>
      <c r="F363" s="49" t="s">
        <v>6250</v>
      </c>
      <c r="G363" s="49" t="s">
        <v>6250</v>
      </c>
      <c r="H363" s="55">
        <v>45219</v>
      </c>
      <c r="I363" s="91" t="s">
        <v>7344</v>
      </c>
    </row>
    <row r="364" spans="1:9" ht="16.5">
      <c r="A364" s="14" t="s">
        <v>7620</v>
      </c>
      <c r="B364" s="21" t="s">
        <v>7601</v>
      </c>
      <c r="C364" s="21" t="s">
        <v>7602</v>
      </c>
      <c r="D364" s="14" t="s">
        <v>7995</v>
      </c>
      <c r="E364" s="12" t="s">
        <v>8151</v>
      </c>
      <c r="F364" s="49" t="s">
        <v>6250</v>
      </c>
      <c r="G364" s="49" t="s">
        <v>6250</v>
      </c>
      <c r="H364" s="55">
        <v>45219</v>
      </c>
      <c r="I364" s="91" t="s">
        <v>7344</v>
      </c>
    </row>
    <row r="365" spans="1:9" ht="16.5">
      <c r="A365" s="14" t="s">
        <v>7655</v>
      </c>
      <c r="B365" s="21" t="s">
        <v>7636</v>
      </c>
      <c r="C365" s="21" t="s">
        <v>7637</v>
      </c>
      <c r="D365" s="14" t="s">
        <v>8028</v>
      </c>
      <c r="E365" s="12" t="s">
        <v>5013</v>
      </c>
      <c r="F365" s="49" t="s">
        <v>6250</v>
      </c>
      <c r="G365" s="49" t="s">
        <v>6250</v>
      </c>
      <c r="H365" s="55">
        <v>45219</v>
      </c>
      <c r="I365" s="91" t="s">
        <v>7344</v>
      </c>
    </row>
    <row r="366" spans="1:9" ht="31.5">
      <c r="A366" s="14" t="s">
        <v>7711</v>
      </c>
      <c r="B366" s="21" t="s">
        <v>7712</v>
      </c>
      <c r="C366" s="21" t="s">
        <v>7676</v>
      </c>
      <c r="D366" s="14" t="s">
        <v>8065</v>
      </c>
      <c r="E366" s="12" t="s">
        <v>8151</v>
      </c>
      <c r="F366" s="49" t="s">
        <v>6250</v>
      </c>
      <c r="G366" s="49" t="s">
        <v>6250</v>
      </c>
      <c r="H366" s="55">
        <v>45219</v>
      </c>
      <c r="I366" s="91" t="s">
        <v>7344</v>
      </c>
    </row>
    <row r="367" spans="1:9" ht="16.5">
      <c r="A367" s="14" t="s">
        <v>7762</v>
      </c>
      <c r="B367" s="21" t="s">
        <v>7743</v>
      </c>
      <c r="C367" s="21" t="s">
        <v>7744</v>
      </c>
      <c r="D367" s="14" t="s">
        <v>8099</v>
      </c>
      <c r="E367" s="12" t="s">
        <v>8151</v>
      </c>
      <c r="F367" s="49" t="s">
        <v>6250</v>
      </c>
      <c r="G367" s="49" t="s">
        <v>6250</v>
      </c>
      <c r="H367" s="55">
        <v>45219</v>
      </c>
      <c r="I367" s="91" t="s">
        <v>7344</v>
      </c>
    </row>
    <row r="368" spans="1:9" ht="16.5">
      <c r="A368" s="14" t="s">
        <v>7794</v>
      </c>
      <c r="B368" s="21" t="s">
        <v>7776</v>
      </c>
      <c r="C368" s="21" t="s">
        <v>7744</v>
      </c>
      <c r="D368" s="14" t="s">
        <v>8130</v>
      </c>
      <c r="E368" s="12" t="s">
        <v>5013</v>
      </c>
      <c r="F368" s="49" t="s">
        <v>6250</v>
      </c>
      <c r="G368" s="49" t="s">
        <v>6250</v>
      </c>
      <c r="H368" s="55">
        <v>45219</v>
      </c>
      <c r="I368" s="91" t="s">
        <v>7344</v>
      </c>
    </row>
    <row r="369" spans="1:9" ht="16.5">
      <c r="A369" s="60" t="str">
        <f>("D0017726")</f>
        <v>D0017726</v>
      </c>
      <c r="B369" s="60" t="str">
        <f>("新編基本護理學 :學理與技術. 上冊 /")</f>
        <v>新編基本護理學 :學理與技術. 上冊 /</v>
      </c>
      <c r="C369" s="60" t="str">
        <f>("曹麗英編著")</f>
        <v>曹麗英編著</v>
      </c>
      <c r="D369" s="60" t="str">
        <f>("419.6 8458 2024 V.1 c.25")</f>
        <v>419.6 8458 2024 V.1 c.25</v>
      </c>
      <c r="E369" s="35" t="str">
        <f>("護理部")</f>
        <v>護理部</v>
      </c>
      <c r="F369" s="35" t="s">
        <v>8618</v>
      </c>
      <c r="G369" s="35" t="s">
        <v>8618</v>
      </c>
      <c r="H369" s="55">
        <v>45582</v>
      </c>
      <c r="I369" s="59" t="s">
        <v>8560</v>
      </c>
    </row>
    <row r="370" spans="1:9" ht="16.5">
      <c r="A370" s="60" t="str">
        <f>("D0017753")</f>
        <v>D0017753</v>
      </c>
      <c r="B370" s="60" t="str">
        <f>("新編基本護理學 :學理與技術. 下冊 /")</f>
        <v>新編基本護理學 :學理與技術. 下冊 /</v>
      </c>
      <c r="C370" s="60" t="str">
        <f>("曹麗英編著")</f>
        <v>曹麗英編著</v>
      </c>
      <c r="D370" s="60" t="str">
        <f>("419.6 8458 2024 V.2 c.25")</f>
        <v>419.6 8458 2024 V.2 c.25</v>
      </c>
      <c r="E370" s="35" t="str">
        <f>("護理部")</f>
        <v>護理部</v>
      </c>
      <c r="F370" s="35" t="s">
        <v>8618</v>
      </c>
      <c r="G370" s="35" t="s">
        <v>8618</v>
      </c>
      <c r="H370" s="55">
        <v>45582</v>
      </c>
      <c r="I370" s="59" t="s">
        <v>8560</v>
      </c>
    </row>
    <row r="371" spans="1:9" ht="16.5">
      <c r="A371" s="60" t="str">
        <f>("D0017780")</f>
        <v>D0017780</v>
      </c>
      <c r="B371" s="60" t="str">
        <f>("最新護理診斷手冊 :護理計畫與措施 /")</f>
        <v>最新護理診斷手冊 :護理計畫與措施 /</v>
      </c>
      <c r="C371" s="60" t="str">
        <f>("拉爾夫原著(Ralph, Sheila Sparks)")</f>
        <v>拉爾夫原著(Ralph, Sheila Sparks)</v>
      </c>
      <c r="D371" s="60" t="str">
        <f>("419.812 8359 2023 c.25")</f>
        <v>419.812 8359 2023 c.25</v>
      </c>
      <c r="E371" s="35" t="str">
        <f>("護理部")</f>
        <v>護理部</v>
      </c>
      <c r="F371" s="35" t="s">
        <v>8618</v>
      </c>
      <c r="G371" s="35" t="s">
        <v>8618</v>
      </c>
      <c r="H371" s="55">
        <v>45582</v>
      </c>
      <c r="I371" s="59" t="s">
        <v>8560</v>
      </c>
    </row>
    <row r="372" spans="1:9" ht="31.5">
      <c r="A372" s="14" t="s">
        <v>6173</v>
      </c>
      <c r="B372" s="51" t="s">
        <v>6943</v>
      </c>
      <c r="C372" s="52" t="s">
        <v>6278</v>
      </c>
      <c r="D372" s="35" t="s">
        <v>6232</v>
      </c>
      <c r="E372" s="44" t="s">
        <v>6134</v>
      </c>
      <c r="F372" s="49" t="s">
        <v>6260</v>
      </c>
      <c r="G372" s="49" t="s">
        <v>6260</v>
      </c>
      <c r="H372" s="54">
        <v>43823</v>
      </c>
      <c r="I372" s="86" t="s">
        <v>6467</v>
      </c>
    </row>
    <row r="373" spans="1:9" ht="16.5">
      <c r="A373" s="14" t="s">
        <v>6149</v>
      </c>
      <c r="B373" s="51" t="s">
        <v>6942</v>
      </c>
      <c r="C373" s="52" t="s">
        <v>6273</v>
      </c>
      <c r="D373" s="35" t="s">
        <v>6201</v>
      </c>
      <c r="E373" s="44" t="s">
        <v>6134</v>
      </c>
      <c r="F373" s="49" t="s">
        <v>6260</v>
      </c>
      <c r="G373" s="49" t="s">
        <v>6260</v>
      </c>
      <c r="H373" s="54">
        <v>43823</v>
      </c>
      <c r="I373" s="86" t="s">
        <v>6467</v>
      </c>
    </row>
    <row r="374" spans="1:9" ht="16.5">
      <c r="A374" s="14" t="s">
        <v>7113</v>
      </c>
      <c r="B374" s="50" t="s">
        <v>6135</v>
      </c>
      <c r="C374" s="94" t="s">
        <v>8175</v>
      </c>
      <c r="D374" s="34" t="s">
        <v>6117</v>
      </c>
      <c r="E374" s="44" t="s">
        <v>6134</v>
      </c>
      <c r="F374" s="49" t="s">
        <v>5100</v>
      </c>
      <c r="G374" s="49" t="s">
        <v>5100</v>
      </c>
      <c r="H374" s="55">
        <v>43935</v>
      </c>
      <c r="I374" s="66" t="s">
        <v>6469</v>
      </c>
    </row>
    <row r="375" spans="1:9" ht="16.5">
      <c r="A375" s="14" t="s">
        <v>7114</v>
      </c>
      <c r="B375" s="21" t="s">
        <v>6945</v>
      </c>
      <c r="C375" s="21" t="s">
        <v>6946</v>
      </c>
      <c r="D375" s="14" t="s">
        <v>6954</v>
      </c>
      <c r="E375" s="9" t="s">
        <v>5013</v>
      </c>
      <c r="F375" s="14" t="s">
        <v>5100</v>
      </c>
      <c r="G375" s="14" t="s">
        <v>5100</v>
      </c>
      <c r="H375" s="55">
        <v>44684</v>
      </c>
      <c r="I375" s="77" t="s">
        <v>6983</v>
      </c>
    </row>
    <row r="376" spans="1:9" ht="16.5">
      <c r="A376" s="14" t="s">
        <v>7454</v>
      </c>
      <c r="B376" s="21" t="s">
        <v>7436</v>
      </c>
      <c r="C376" s="21" t="s">
        <v>7437</v>
      </c>
      <c r="D376" s="14" t="s">
        <v>7839</v>
      </c>
      <c r="E376" s="12" t="s">
        <v>8151</v>
      </c>
      <c r="F376" s="14" t="s">
        <v>5100</v>
      </c>
      <c r="G376" s="14" t="s">
        <v>5100</v>
      </c>
      <c r="H376" s="55">
        <v>45219</v>
      </c>
      <c r="I376" s="91" t="s">
        <v>7344</v>
      </c>
    </row>
    <row r="377" spans="1:9" ht="31.5">
      <c r="A377" s="14" t="s">
        <v>7481</v>
      </c>
      <c r="B377" s="21" t="s">
        <v>7463</v>
      </c>
      <c r="C377" s="21" t="s">
        <v>7464</v>
      </c>
      <c r="D377" s="14" t="s">
        <v>7864</v>
      </c>
      <c r="E377" s="12" t="s">
        <v>5013</v>
      </c>
      <c r="F377" s="14" t="s">
        <v>5100</v>
      </c>
      <c r="G377" s="14" t="s">
        <v>5100</v>
      </c>
      <c r="H377" s="55">
        <v>45219</v>
      </c>
      <c r="I377" s="91" t="s">
        <v>7344</v>
      </c>
    </row>
    <row r="378" spans="1:9" ht="31.5">
      <c r="A378" s="14" t="s">
        <v>7516</v>
      </c>
      <c r="B378" s="21" t="s">
        <v>7498</v>
      </c>
      <c r="C378" s="21" t="s">
        <v>7499</v>
      </c>
      <c r="D378" s="14" t="s">
        <v>7897</v>
      </c>
      <c r="E378" s="12" t="s">
        <v>8151</v>
      </c>
      <c r="F378" s="119" t="s">
        <v>5100</v>
      </c>
      <c r="G378" s="119" t="s">
        <v>5100</v>
      </c>
      <c r="H378" s="55">
        <v>45219</v>
      </c>
      <c r="I378" s="91" t="s">
        <v>7344</v>
      </c>
    </row>
    <row r="379" spans="1:9" ht="31.5">
      <c r="A379" s="14" t="s">
        <v>7553</v>
      </c>
      <c r="B379" s="21" t="s">
        <v>7535</v>
      </c>
      <c r="C379" s="21" t="s">
        <v>7536</v>
      </c>
      <c r="D379" s="14" t="s">
        <v>7932</v>
      </c>
      <c r="E379" s="12" t="s">
        <v>5013</v>
      </c>
      <c r="F379" s="14" t="s">
        <v>5100</v>
      </c>
      <c r="G379" s="14" t="s">
        <v>5100</v>
      </c>
      <c r="H379" s="55">
        <v>45219</v>
      </c>
      <c r="I379" s="91" t="s">
        <v>7344</v>
      </c>
    </row>
    <row r="380" spans="1:9" ht="16.5">
      <c r="A380" s="14" t="s">
        <v>7587</v>
      </c>
      <c r="B380" s="21" t="s">
        <v>7569</v>
      </c>
      <c r="C380" s="21" t="s">
        <v>7570</v>
      </c>
      <c r="D380" s="14" t="s">
        <v>7964</v>
      </c>
      <c r="E380" s="12" t="s">
        <v>5013</v>
      </c>
      <c r="F380" s="14" t="s">
        <v>5100</v>
      </c>
      <c r="G380" s="14" t="s">
        <v>5100</v>
      </c>
      <c r="H380" s="55">
        <v>45219</v>
      </c>
      <c r="I380" s="91" t="s">
        <v>7344</v>
      </c>
    </row>
    <row r="381" spans="1:9" ht="16.5">
      <c r="A381" s="14" t="s">
        <v>7619</v>
      </c>
      <c r="B381" s="21" t="s">
        <v>7601</v>
      </c>
      <c r="C381" s="21" t="s">
        <v>7602</v>
      </c>
      <c r="D381" s="14" t="s">
        <v>7994</v>
      </c>
      <c r="E381" s="12" t="s">
        <v>5013</v>
      </c>
      <c r="F381" s="14" t="s">
        <v>5100</v>
      </c>
      <c r="G381" s="14" t="s">
        <v>5100</v>
      </c>
      <c r="H381" s="55">
        <v>45219</v>
      </c>
      <c r="I381" s="91" t="s">
        <v>7344</v>
      </c>
    </row>
    <row r="382" spans="1:9" ht="16.5">
      <c r="A382" s="14" t="s">
        <v>7654</v>
      </c>
      <c r="B382" s="21" t="s">
        <v>7636</v>
      </c>
      <c r="C382" s="21" t="s">
        <v>7637</v>
      </c>
      <c r="D382" s="14" t="s">
        <v>8027</v>
      </c>
      <c r="E382" s="12" t="s">
        <v>8151</v>
      </c>
      <c r="F382" s="14" t="s">
        <v>5100</v>
      </c>
      <c r="G382" s="14" t="s">
        <v>5100</v>
      </c>
      <c r="H382" s="55">
        <v>45219</v>
      </c>
      <c r="I382" s="91" t="s">
        <v>7344</v>
      </c>
    </row>
    <row r="383" spans="1:9" ht="31.5">
      <c r="A383" s="14" t="s">
        <v>7709</v>
      </c>
      <c r="B383" s="21" t="s">
        <v>7710</v>
      </c>
      <c r="C383" s="21" t="s">
        <v>7676</v>
      </c>
      <c r="D383" s="14" t="s">
        <v>8064</v>
      </c>
      <c r="E383" s="12" t="s">
        <v>5013</v>
      </c>
      <c r="F383" s="14" t="s">
        <v>5100</v>
      </c>
      <c r="G383" s="14" t="s">
        <v>5100</v>
      </c>
      <c r="H383" s="55">
        <v>45219</v>
      </c>
      <c r="I383" s="91" t="s">
        <v>7344</v>
      </c>
    </row>
    <row r="384" spans="1:9" ht="16.5">
      <c r="A384" s="14" t="s">
        <v>7761</v>
      </c>
      <c r="B384" s="21" t="s">
        <v>7743</v>
      </c>
      <c r="C384" s="21" t="s">
        <v>7744</v>
      </c>
      <c r="D384" s="14" t="s">
        <v>8098</v>
      </c>
      <c r="E384" s="12" t="s">
        <v>5013</v>
      </c>
      <c r="F384" s="14" t="s">
        <v>5100</v>
      </c>
      <c r="G384" s="14" t="s">
        <v>5100</v>
      </c>
      <c r="H384" s="55">
        <v>45219</v>
      </c>
      <c r="I384" s="91" t="s">
        <v>7344</v>
      </c>
    </row>
    <row r="385" spans="1:9" ht="16.5">
      <c r="A385" s="14" t="s">
        <v>7793</v>
      </c>
      <c r="B385" s="21" t="s">
        <v>7776</v>
      </c>
      <c r="C385" s="21" t="s">
        <v>7744</v>
      </c>
      <c r="D385" s="14" t="s">
        <v>8129</v>
      </c>
      <c r="E385" s="12" t="s">
        <v>8151</v>
      </c>
      <c r="F385" s="14" t="s">
        <v>5100</v>
      </c>
      <c r="G385" s="14" t="s">
        <v>5100</v>
      </c>
      <c r="H385" s="55">
        <v>45219</v>
      </c>
      <c r="I385" s="91" t="s">
        <v>7344</v>
      </c>
    </row>
    <row r="386" spans="1:9" ht="16.5">
      <c r="A386" s="60" t="str">
        <f>("D0017687")</f>
        <v>D0017687</v>
      </c>
      <c r="B386" s="60" t="str">
        <f>("Guidelines for perioperative practice")</f>
        <v>Guidelines for perioperative practice</v>
      </c>
      <c r="C386" s="60" t="str">
        <f>("AORN,author")</f>
        <v>AORN,author</v>
      </c>
      <c r="D386" s="60" t="str">
        <f>("WY162 A849 2024")</f>
        <v>WY162 A849 2024</v>
      </c>
      <c r="E386" s="35" t="str">
        <f>("護理部-開刀房")</f>
        <v>護理部-開刀房</v>
      </c>
      <c r="F386" s="35" t="s">
        <v>8595</v>
      </c>
      <c r="G386" s="35" t="s">
        <v>8595</v>
      </c>
      <c r="H386" s="55">
        <v>45582</v>
      </c>
      <c r="I386" s="59" t="s">
        <v>8560</v>
      </c>
    </row>
    <row r="387" spans="1:9" ht="16.5">
      <c r="A387" s="60" t="str">
        <f>("D0017688")</f>
        <v>D0017688</v>
      </c>
      <c r="B387" s="60" t="str">
        <f>("Alexander's手術全期護理. 實務基礎 / ")</f>
        <v xml:space="preserve">Alexander's手術全期護理. 實務基礎 / </v>
      </c>
      <c r="C387" s="60" t="str">
        <f>("婁斯羅克(Rothrock, Jane C.)原著")</f>
        <v>婁斯羅克(Rothrock, Jane C.)原著</v>
      </c>
      <c r="D387" s="60" t="str">
        <f>("419.821 8555 2014 V.1")</f>
        <v>419.821 8555 2014 V.1</v>
      </c>
      <c r="E387" s="35" t="str">
        <f>("護理部-開刀房")</f>
        <v>護理部-開刀房</v>
      </c>
      <c r="F387" s="35" t="s">
        <v>8595</v>
      </c>
      <c r="G387" s="35" t="s">
        <v>8595</v>
      </c>
      <c r="H387" s="55">
        <v>45582</v>
      </c>
      <c r="I387" s="59" t="s">
        <v>8560</v>
      </c>
    </row>
    <row r="388" spans="1:9" ht="16.5">
      <c r="A388" s="60" t="str">
        <f>("D0017689")</f>
        <v>D0017689</v>
      </c>
      <c r="B388" s="60" t="str">
        <f>("Alexander's手術全期護理. (中), 手術處置 / ")</f>
        <v xml:space="preserve">Alexander's手術全期護理. (中), 手術處置 / </v>
      </c>
      <c r="C388" s="60" t="str">
        <f>("婁斯羅克(Rothrock,Jane C.)作")</f>
        <v>婁斯羅克(Rothrock,Jane C.)作</v>
      </c>
      <c r="D388" s="60" t="str">
        <f>("419.821 8555 2016 V.2")</f>
        <v>419.821 8555 2016 V.2</v>
      </c>
      <c r="E388" s="35" t="str">
        <f>("護理部-開刀房")</f>
        <v>護理部-開刀房</v>
      </c>
      <c r="F388" s="35" t="s">
        <v>8595</v>
      </c>
      <c r="G388" s="35" t="s">
        <v>8595</v>
      </c>
      <c r="H388" s="55">
        <v>45582</v>
      </c>
      <c r="I388" s="59" t="s">
        <v>8560</v>
      </c>
    </row>
    <row r="389" spans="1:9" ht="16.5">
      <c r="A389" s="60" t="str">
        <f>("D0017690")</f>
        <v>D0017690</v>
      </c>
      <c r="B389" s="60" t="str">
        <f>("Alexander's手術全期護理. (下), 特殊照護 / ")</f>
        <v xml:space="preserve">Alexander's手術全期護理. (下), 特殊照護 / </v>
      </c>
      <c r="C389" s="60" t="str">
        <f>("婁斯羅克(Rothrock,Jane C.)作")</f>
        <v>婁斯羅克(Rothrock,Jane C.)作</v>
      </c>
      <c r="D389" s="60" t="str">
        <f>("419.821 8555 2017 V.3")</f>
        <v>419.821 8555 2017 V.3</v>
      </c>
      <c r="E389" s="35" t="str">
        <f>("護理部-開刀房")</f>
        <v>護理部-開刀房</v>
      </c>
      <c r="F389" s="35" t="s">
        <v>8595</v>
      </c>
      <c r="G389" s="35" t="s">
        <v>8595</v>
      </c>
      <c r="H389" s="55">
        <v>45582</v>
      </c>
      <c r="I389" s="59" t="s">
        <v>8560</v>
      </c>
    </row>
    <row r="390" spans="1:9" ht="16.5">
      <c r="A390" s="60" t="str">
        <f>("D0017725")</f>
        <v>D0017725</v>
      </c>
      <c r="B390" s="60" t="str">
        <f>("新編基本護理學 :學理與技術. 上冊 /")</f>
        <v>新編基本護理學 :學理與技術. 上冊 /</v>
      </c>
      <c r="C390" s="60" t="str">
        <f>("曹麗英編著")</f>
        <v>曹麗英編著</v>
      </c>
      <c r="D390" s="60" t="str">
        <f>("419.6 8458 2024 V.1 c.24")</f>
        <v>419.6 8458 2024 V.1 c.24</v>
      </c>
      <c r="E390" s="35" t="str">
        <f>("護理部")</f>
        <v>護理部</v>
      </c>
      <c r="F390" s="35" t="s">
        <v>8595</v>
      </c>
      <c r="G390" s="35" t="s">
        <v>8595</v>
      </c>
      <c r="H390" s="55">
        <v>45582</v>
      </c>
      <c r="I390" s="59" t="s">
        <v>8560</v>
      </c>
    </row>
    <row r="391" spans="1:9" ht="16.5">
      <c r="A391" s="60" t="str">
        <f>("D0017752")</f>
        <v>D0017752</v>
      </c>
      <c r="B391" s="60" t="str">
        <f>("新編基本護理學 :學理與技術. 下冊 /")</f>
        <v>新編基本護理學 :學理與技術. 下冊 /</v>
      </c>
      <c r="C391" s="60" t="str">
        <f>("曹麗英編著")</f>
        <v>曹麗英編著</v>
      </c>
      <c r="D391" s="60" t="str">
        <f>("419.6 8458 2024 V.2 c.24")</f>
        <v>419.6 8458 2024 V.2 c.24</v>
      </c>
      <c r="E391" s="35" t="str">
        <f>("護理部")</f>
        <v>護理部</v>
      </c>
      <c r="F391" s="35" t="s">
        <v>8595</v>
      </c>
      <c r="G391" s="35" t="s">
        <v>8595</v>
      </c>
      <c r="H391" s="55">
        <v>45582</v>
      </c>
      <c r="I391" s="59" t="s">
        <v>8560</v>
      </c>
    </row>
    <row r="392" spans="1:9" ht="16.5">
      <c r="A392" s="60" t="str">
        <f>("D0017779")</f>
        <v>D0017779</v>
      </c>
      <c r="B392" s="60" t="str">
        <f>("最新護理診斷手冊 :護理計畫與措施 /")</f>
        <v>最新護理診斷手冊 :護理計畫與措施 /</v>
      </c>
      <c r="C392" s="60" t="str">
        <f>("拉爾夫原著(Ralph, Sheila Sparks)")</f>
        <v>拉爾夫原著(Ralph, Sheila Sparks)</v>
      </c>
      <c r="D392" s="60" t="str">
        <f>("419.812 8359 2023 c.24")</f>
        <v>419.812 8359 2023 c.24</v>
      </c>
      <c r="E392" s="35" t="str">
        <f>("護理部")</f>
        <v>護理部</v>
      </c>
      <c r="F392" s="35" t="s">
        <v>8595</v>
      </c>
      <c r="G392" s="35" t="s">
        <v>8595</v>
      </c>
      <c r="H392" s="55">
        <v>45582</v>
      </c>
      <c r="I392" s="59" t="s">
        <v>8560</v>
      </c>
    </row>
    <row r="393" spans="1:9" ht="31.5">
      <c r="A393" s="14" t="s">
        <v>7489</v>
      </c>
      <c r="B393" s="21" t="s">
        <v>7463</v>
      </c>
      <c r="C393" s="21" t="s">
        <v>7464</v>
      </c>
      <c r="D393" s="14" t="s">
        <v>7872</v>
      </c>
      <c r="E393" s="12" t="s">
        <v>5013</v>
      </c>
      <c r="F393" s="14" t="s">
        <v>5094</v>
      </c>
      <c r="G393" s="14" t="s">
        <v>5094</v>
      </c>
      <c r="H393" s="55">
        <v>45219</v>
      </c>
      <c r="I393" s="91" t="s">
        <v>7344</v>
      </c>
    </row>
    <row r="394" spans="1:9" ht="31.5">
      <c r="A394" s="14" t="s">
        <v>7524</v>
      </c>
      <c r="B394" s="21" t="s">
        <v>7498</v>
      </c>
      <c r="C394" s="21" t="s">
        <v>7499</v>
      </c>
      <c r="D394" s="14" t="s">
        <v>7905</v>
      </c>
      <c r="E394" s="12" t="s">
        <v>8151</v>
      </c>
      <c r="F394" s="14" t="s">
        <v>5094</v>
      </c>
      <c r="G394" s="14" t="s">
        <v>5094</v>
      </c>
      <c r="H394" s="55">
        <v>45219</v>
      </c>
      <c r="I394" s="91" t="s">
        <v>7344</v>
      </c>
    </row>
    <row r="395" spans="1:9" ht="31.5">
      <c r="A395" s="14" t="s">
        <v>7561</v>
      </c>
      <c r="B395" s="21" t="s">
        <v>7535</v>
      </c>
      <c r="C395" s="21" t="s">
        <v>7536</v>
      </c>
      <c r="D395" s="14" t="s">
        <v>7940</v>
      </c>
      <c r="E395" s="12" t="s">
        <v>5013</v>
      </c>
      <c r="F395" s="14" t="s">
        <v>5094</v>
      </c>
      <c r="G395" s="14" t="s">
        <v>5094</v>
      </c>
      <c r="H395" s="55">
        <v>45219</v>
      </c>
      <c r="I395" s="91" t="s">
        <v>7344</v>
      </c>
    </row>
    <row r="396" spans="1:9" ht="16.5">
      <c r="A396" s="14" t="s">
        <v>7595</v>
      </c>
      <c r="B396" s="21" t="s">
        <v>7569</v>
      </c>
      <c r="C396" s="21" t="s">
        <v>7570</v>
      </c>
      <c r="D396" s="14" t="s">
        <v>7972</v>
      </c>
      <c r="E396" s="12" t="s">
        <v>5013</v>
      </c>
      <c r="F396" s="14" t="s">
        <v>5094</v>
      </c>
      <c r="G396" s="14" t="s">
        <v>5094</v>
      </c>
      <c r="H396" s="55">
        <v>45219</v>
      </c>
      <c r="I396" s="91" t="s">
        <v>7344</v>
      </c>
    </row>
    <row r="397" spans="1:9" ht="16.5">
      <c r="A397" s="14" t="s">
        <v>7627</v>
      </c>
      <c r="B397" s="21" t="s">
        <v>7601</v>
      </c>
      <c r="C397" s="21" t="s">
        <v>7602</v>
      </c>
      <c r="D397" s="14" t="s">
        <v>8002</v>
      </c>
      <c r="E397" s="12" t="s">
        <v>5013</v>
      </c>
      <c r="F397" s="14" t="s">
        <v>5094</v>
      </c>
      <c r="G397" s="14" t="s">
        <v>5094</v>
      </c>
      <c r="H397" s="55">
        <v>45219</v>
      </c>
      <c r="I397" s="91" t="s">
        <v>7344</v>
      </c>
    </row>
    <row r="398" spans="1:9" ht="16.5">
      <c r="A398" s="14" t="s">
        <v>7662</v>
      </c>
      <c r="B398" s="21" t="s">
        <v>7636</v>
      </c>
      <c r="C398" s="21" t="s">
        <v>7637</v>
      </c>
      <c r="D398" s="14" t="s">
        <v>8035</v>
      </c>
      <c r="E398" s="12" t="s">
        <v>8151</v>
      </c>
      <c r="F398" s="14" t="s">
        <v>5094</v>
      </c>
      <c r="G398" s="14" t="s">
        <v>5094</v>
      </c>
      <c r="H398" s="55">
        <v>45219</v>
      </c>
      <c r="I398" s="91" t="s">
        <v>7344</v>
      </c>
    </row>
    <row r="399" spans="1:9" ht="31.5">
      <c r="A399" s="14" t="s">
        <v>7725</v>
      </c>
      <c r="B399" s="21" t="s">
        <v>7726</v>
      </c>
      <c r="C399" s="21" t="s">
        <v>7676</v>
      </c>
      <c r="D399" s="14" t="s">
        <v>8072</v>
      </c>
      <c r="E399" s="12" t="s">
        <v>5013</v>
      </c>
      <c r="F399" s="14" t="s">
        <v>5094</v>
      </c>
      <c r="G399" s="14" t="s">
        <v>5094</v>
      </c>
      <c r="H399" s="55">
        <v>45219</v>
      </c>
      <c r="I399" s="91" t="s">
        <v>7344</v>
      </c>
    </row>
    <row r="400" spans="1:9" ht="16.5">
      <c r="A400" s="14" t="s">
        <v>7769</v>
      </c>
      <c r="B400" s="21" t="s">
        <v>7743</v>
      </c>
      <c r="C400" s="21" t="s">
        <v>7744</v>
      </c>
      <c r="D400" s="14" t="s">
        <v>8106</v>
      </c>
      <c r="E400" s="12" t="s">
        <v>5013</v>
      </c>
      <c r="F400" s="14" t="s">
        <v>5094</v>
      </c>
      <c r="G400" s="14" t="s">
        <v>5094</v>
      </c>
      <c r="H400" s="55">
        <v>45219</v>
      </c>
      <c r="I400" s="91" t="s">
        <v>7344</v>
      </c>
    </row>
    <row r="401" spans="1:9" ht="16.5">
      <c r="A401" s="14" t="s">
        <v>7801</v>
      </c>
      <c r="B401" s="21" t="s">
        <v>7776</v>
      </c>
      <c r="C401" s="21" t="s">
        <v>7744</v>
      </c>
      <c r="D401" s="14" t="s">
        <v>8137</v>
      </c>
      <c r="E401" s="12" t="s">
        <v>8151</v>
      </c>
      <c r="F401" s="14" t="s">
        <v>5094</v>
      </c>
      <c r="G401" s="14" t="s">
        <v>5094</v>
      </c>
      <c r="H401" s="55">
        <v>45219</v>
      </c>
      <c r="I401" s="91" t="s">
        <v>7344</v>
      </c>
    </row>
    <row r="402" spans="1:9">
      <c r="A402" s="60" t="str">
        <f>("D0017691")</f>
        <v>D0017691</v>
      </c>
      <c r="B402" s="60" t="str">
        <f>("中醫學概論 /")</f>
        <v>中醫學概論 /</v>
      </c>
      <c r="C402" s="60" t="str">
        <f>("吳秋燕,作")</f>
        <v>吳秋燕,作</v>
      </c>
      <c r="D402" s="60" t="str">
        <f>("413 8893 2019")</f>
        <v>413 8893 2019</v>
      </c>
      <c r="E402" s="35" t="str">
        <f>("護理部-門診組")</f>
        <v>護理部-門診組</v>
      </c>
      <c r="F402" s="14" t="s">
        <v>5094</v>
      </c>
      <c r="G402" s="14" t="s">
        <v>5094</v>
      </c>
      <c r="H402" s="55">
        <v>45582</v>
      </c>
      <c r="I402" s="59" t="s">
        <v>8560</v>
      </c>
    </row>
    <row r="403" spans="1:9">
      <c r="A403" s="60" t="str">
        <f>("D0017692")</f>
        <v>D0017692</v>
      </c>
      <c r="B403" s="60" t="str">
        <f>("中醫護理學 /")</f>
        <v>中醫護理學 /</v>
      </c>
      <c r="C403" s="60" t="str">
        <f>("鍾蕙如作")</f>
        <v>鍾蕙如作</v>
      </c>
      <c r="D403" s="60" t="str">
        <f>("413.28 8646 2019 c.2")</f>
        <v>413.28 8646 2019 c.2</v>
      </c>
      <c r="E403" s="35" t="str">
        <f>("護理部-門診組")</f>
        <v>護理部-門診組</v>
      </c>
      <c r="F403" s="14" t="s">
        <v>5094</v>
      </c>
      <c r="G403" s="14" t="s">
        <v>5094</v>
      </c>
      <c r="H403" s="55">
        <v>45582</v>
      </c>
      <c r="I403" s="59" t="s">
        <v>8560</v>
      </c>
    </row>
    <row r="404" spans="1:9">
      <c r="A404" s="60" t="str">
        <f>("D0017693")</f>
        <v>D0017693</v>
      </c>
      <c r="B404" s="60" t="str">
        <f>("中醫護理學 :原理與技術 /")</f>
        <v>中醫護理學 :原理與技術 /</v>
      </c>
      <c r="C404" s="60" t="str">
        <f>("張曼玲著")</f>
        <v>張曼玲著</v>
      </c>
      <c r="D404" s="60" t="str">
        <f>("413.28 8783 2023")</f>
        <v>413.28 8783 2023</v>
      </c>
      <c r="E404" s="35" t="str">
        <f>("護理部-門診組")</f>
        <v>護理部-門診組</v>
      </c>
      <c r="F404" s="14" t="s">
        <v>5094</v>
      </c>
      <c r="G404" s="14" t="s">
        <v>5094</v>
      </c>
      <c r="H404" s="55">
        <v>45582</v>
      </c>
      <c r="I404" s="59" t="s">
        <v>8560</v>
      </c>
    </row>
    <row r="405" spans="1:9">
      <c r="A405" s="60" t="str">
        <f>("D0017778")</f>
        <v>D0017778</v>
      </c>
      <c r="B405" s="60" t="str">
        <f>("最新護理診斷手冊 :護理計畫與措施 /")</f>
        <v>最新護理診斷手冊 :護理計畫與措施 /</v>
      </c>
      <c r="C405" s="60" t="str">
        <f>("拉爾夫原著(Ralph, Sheila Sparks)")</f>
        <v>拉爾夫原著(Ralph, Sheila Sparks)</v>
      </c>
      <c r="D405" s="60" t="str">
        <f>("419.812 8359 2023 c.23")</f>
        <v>419.812 8359 2023 c.23</v>
      </c>
      <c r="E405" s="35" t="str">
        <f>("護理部")</f>
        <v>護理部</v>
      </c>
      <c r="F405" s="14" t="s">
        <v>5094</v>
      </c>
      <c r="G405" s="14" t="s">
        <v>5094</v>
      </c>
      <c r="H405" s="55">
        <v>45582</v>
      </c>
      <c r="I405" s="59" t="s">
        <v>8560</v>
      </c>
    </row>
    <row r="406" spans="1:9" ht="31.5">
      <c r="A406" s="14" t="s">
        <v>7110</v>
      </c>
      <c r="B406" s="51" t="s">
        <v>6943</v>
      </c>
      <c r="C406" s="52" t="s">
        <v>6278</v>
      </c>
      <c r="D406" s="35" t="s">
        <v>6223</v>
      </c>
      <c r="E406" s="44" t="s">
        <v>6134</v>
      </c>
      <c r="F406" s="49" t="s">
        <v>6251</v>
      </c>
      <c r="G406" s="49" t="s">
        <v>6251</v>
      </c>
      <c r="H406" s="54">
        <v>43823</v>
      </c>
      <c r="I406" s="86" t="s">
        <v>6467</v>
      </c>
    </row>
    <row r="407" spans="1:9" ht="16.5">
      <c r="A407" s="14" t="s">
        <v>6144</v>
      </c>
      <c r="B407" s="51" t="s">
        <v>6942</v>
      </c>
      <c r="C407" s="52" t="s">
        <v>6273</v>
      </c>
      <c r="D407" s="35" t="s">
        <v>6195</v>
      </c>
      <c r="E407" s="44" t="s">
        <v>6134</v>
      </c>
      <c r="F407" s="49" t="s">
        <v>6251</v>
      </c>
      <c r="G407" s="49" t="s">
        <v>6251</v>
      </c>
      <c r="H407" s="54">
        <v>43823</v>
      </c>
      <c r="I407" s="86" t="s">
        <v>6467</v>
      </c>
    </row>
    <row r="408" spans="1:9" ht="16.5">
      <c r="A408" s="14" t="s">
        <v>7111</v>
      </c>
      <c r="B408" s="50" t="s">
        <v>6135</v>
      </c>
      <c r="C408" s="94" t="s">
        <v>8175</v>
      </c>
      <c r="D408" s="34" t="s">
        <v>6132</v>
      </c>
      <c r="E408" s="44" t="s">
        <v>6134</v>
      </c>
      <c r="F408" s="49" t="s">
        <v>6138</v>
      </c>
      <c r="G408" s="49" t="s">
        <v>6138</v>
      </c>
      <c r="H408" s="55">
        <v>43935</v>
      </c>
      <c r="I408" s="66" t="s">
        <v>6469</v>
      </c>
    </row>
    <row r="409" spans="1:9" ht="16.5">
      <c r="A409" s="14" t="s">
        <v>7112</v>
      </c>
      <c r="B409" s="21" t="s">
        <v>6945</v>
      </c>
      <c r="C409" s="21" t="s">
        <v>6946</v>
      </c>
      <c r="D409" s="14" t="s">
        <v>6962</v>
      </c>
      <c r="E409" s="12" t="s">
        <v>5013</v>
      </c>
      <c r="F409" s="49" t="s">
        <v>6251</v>
      </c>
      <c r="G409" s="49" t="s">
        <v>6251</v>
      </c>
      <c r="H409" s="55">
        <v>44684</v>
      </c>
      <c r="I409" s="77" t="s">
        <v>6983</v>
      </c>
    </row>
    <row r="410" spans="1:9" ht="16.5">
      <c r="A410" s="14" t="s">
        <v>7453</v>
      </c>
      <c r="B410" s="21" t="s">
        <v>7436</v>
      </c>
      <c r="C410" s="21" t="s">
        <v>7437</v>
      </c>
      <c r="D410" s="14" t="s">
        <v>7838</v>
      </c>
      <c r="E410" s="12" t="s">
        <v>5013</v>
      </c>
      <c r="F410" s="49" t="s">
        <v>6138</v>
      </c>
      <c r="G410" s="49" t="s">
        <v>6138</v>
      </c>
      <c r="H410" s="55">
        <v>45219</v>
      </c>
      <c r="I410" s="91" t="s">
        <v>7344</v>
      </c>
    </row>
    <row r="411" spans="1:9" ht="31.5">
      <c r="A411" s="14" t="s">
        <v>7480</v>
      </c>
      <c r="B411" s="21" t="s">
        <v>7463</v>
      </c>
      <c r="C411" s="21" t="s">
        <v>7464</v>
      </c>
      <c r="D411" s="14" t="s">
        <v>7863</v>
      </c>
      <c r="E411" s="12" t="s">
        <v>8151</v>
      </c>
      <c r="F411" s="49" t="s">
        <v>6138</v>
      </c>
      <c r="G411" s="49" t="s">
        <v>6138</v>
      </c>
      <c r="H411" s="55">
        <v>45219</v>
      </c>
      <c r="I411" s="91" t="s">
        <v>7344</v>
      </c>
    </row>
    <row r="412" spans="1:9" ht="31.5">
      <c r="A412" s="14" t="s">
        <v>7515</v>
      </c>
      <c r="B412" s="21" t="s">
        <v>7498</v>
      </c>
      <c r="C412" s="21" t="s">
        <v>7499</v>
      </c>
      <c r="D412" s="14" t="s">
        <v>7896</v>
      </c>
      <c r="E412" s="12" t="s">
        <v>5013</v>
      </c>
      <c r="F412" s="49" t="s">
        <v>6138</v>
      </c>
      <c r="G412" s="49" t="s">
        <v>6138</v>
      </c>
      <c r="H412" s="55">
        <v>45219</v>
      </c>
      <c r="I412" s="91" t="s">
        <v>7344</v>
      </c>
    </row>
    <row r="413" spans="1:9" ht="31.5">
      <c r="A413" s="14" t="s">
        <v>7552</v>
      </c>
      <c r="B413" s="21" t="s">
        <v>7535</v>
      </c>
      <c r="C413" s="21" t="s">
        <v>7536</v>
      </c>
      <c r="D413" s="14" t="s">
        <v>7931</v>
      </c>
      <c r="E413" s="12" t="s">
        <v>8151</v>
      </c>
      <c r="F413" s="49" t="s">
        <v>6138</v>
      </c>
      <c r="G413" s="49" t="s">
        <v>6138</v>
      </c>
      <c r="H413" s="55">
        <v>45219</v>
      </c>
      <c r="I413" s="91" t="s">
        <v>7344</v>
      </c>
    </row>
    <row r="414" spans="1:9" ht="16.5">
      <c r="A414" s="14" t="s">
        <v>7586</v>
      </c>
      <c r="B414" s="21" t="s">
        <v>7569</v>
      </c>
      <c r="C414" s="21" t="s">
        <v>7570</v>
      </c>
      <c r="D414" s="14" t="s">
        <v>7963</v>
      </c>
      <c r="E414" s="12" t="s">
        <v>8151</v>
      </c>
      <c r="F414" s="49" t="s">
        <v>6138</v>
      </c>
      <c r="G414" s="49" t="s">
        <v>6138</v>
      </c>
      <c r="H414" s="55">
        <v>45219</v>
      </c>
      <c r="I414" s="91" t="s">
        <v>7344</v>
      </c>
    </row>
    <row r="415" spans="1:9" ht="16.5">
      <c r="A415" s="14" t="s">
        <v>7618</v>
      </c>
      <c r="B415" s="21" t="s">
        <v>7601</v>
      </c>
      <c r="C415" s="21" t="s">
        <v>7602</v>
      </c>
      <c r="D415" s="14" t="s">
        <v>7993</v>
      </c>
      <c r="E415" s="12" t="s">
        <v>8151</v>
      </c>
      <c r="F415" s="49" t="s">
        <v>6138</v>
      </c>
      <c r="G415" s="49" t="s">
        <v>6138</v>
      </c>
      <c r="H415" s="55">
        <v>45219</v>
      </c>
      <c r="I415" s="91" t="s">
        <v>7344</v>
      </c>
    </row>
    <row r="416" spans="1:9" ht="16.5">
      <c r="A416" s="14" t="s">
        <v>7653</v>
      </c>
      <c r="B416" s="21" t="s">
        <v>7636</v>
      </c>
      <c r="C416" s="21" t="s">
        <v>7637</v>
      </c>
      <c r="D416" s="14" t="s">
        <v>8026</v>
      </c>
      <c r="E416" s="12" t="s">
        <v>5013</v>
      </c>
      <c r="F416" s="49" t="s">
        <v>6138</v>
      </c>
      <c r="G416" s="49" t="s">
        <v>6138</v>
      </c>
      <c r="H416" s="55">
        <v>45219</v>
      </c>
      <c r="I416" s="91" t="s">
        <v>7344</v>
      </c>
    </row>
    <row r="417" spans="1:9" ht="31.5">
      <c r="A417" s="14" t="s">
        <v>7707</v>
      </c>
      <c r="B417" s="21" t="s">
        <v>7708</v>
      </c>
      <c r="C417" s="21" t="s">
        <v>7676</v>
      </c>
      <c r="D417" s="14" t="s">
        <v>8063</v>
      </c>
      <c r="E417" s="12" t="s">
        <v>8151</v>
      </c>
      <c r="F417" s="49" t="s">
        <v>6138</v>
      </c>
      <c r="G417" s="49" t="s">
        <v>6138</v>
      </c>
      <c r="H417" s="55">
        <v>45219</v>
      </c>
      <c r="I417" s="91" t="s">
        <v>7344</v>
      </c>
    </row>
    <row r="418" spans="1:9" ht="16.5">
      <c r="A418" s="14" t="s">
        <v>7760</v>
      </c>
      <c r="B418" s="21" t="s">
        <v>7743</v>
      </c>
      <c r="C418" s="21" t="s">
        <v>7744</v>
      </c>
      <c r="D418" s="14" t="s">
        <v>8097</v>
      </c>
      <c r="E418" s="12" t="s">
        <v>8151</v>
      </c>
      <c r="F418" s="49" t="s">
        <v>6138</v>
      </c>
      <c r="G418" s="49" t="s">
        <v>6138</v>
      </c>
      <c r="H418" s="55">
        <v>45219</v>
      </c>
      <c r="I418" s="91" t="s">
        <v>7344</v>
      </c>
    </row>
    <row r="419" spans="1:9" ht="16.5">
      <c r="A419" s="14" t="s">
        <v>7792</v>
      </c>
      <c r="B419" s="21" t="s">
        <v>7776</v>
      </c>
      <c r="C419" s="21" t="s">
        <v>7744</v>
      </c>
      <c r="D419" s="14" t="s">
        <v>8128</v>
      </c>
      <c r="E419" s="12" t="s">
        <v>5013</v>
      </c>
      <c r="F419" s="49" t="s">
        <v>6138</v>
      </c>
      <c r="G419" s="49" t="s">
        <v>6138</v>
      </c>
      <c r="H419" s="55">
        <v>45219</v>
      </c>
      <c r="I419" s="91" t="s">
        <v>7344</v>
      </c>
    </row>
    <row r="420" spans="1:9" ht="16.5">
      <c r="A420" s="60" t="str">
        <f>("D0017724")</f>
        <v>D0017724</v>
      </c>
      <c r="B420" s="60" t="str">
        <f>("新編基本護理學 :學理與技術. 上冊 /")</f>
        <v>新編基本護理學 :學理與技術. 上冊 /</v>
      </c>
      <c r="C420" s="60" t="str">
        <f>("曹麗英編著")</f>
        <v>曹麗英編著</v>
      </c>
      <c r="D420" s="60" t="str">
        <f>("419.6 8458 2024 V.1 c.23")</f>
        <v>419.6 8458 2024 V.1 c.23</v>
      </c>
      <c r="E420" s="35" t="str">
        <f>("護理部")</f>
        <v>護理部</v>
      </c>
      <c r="F420" s="35" t="s">
        <v>8617</v>
      </c>
      <c r="G420" s="35" t="s">
        <v>8617</v>
      </c>
      <c r="H420" s="55">
        <v>45582</v>
      </c>
      <c r="I420" s="59" t="s">
        <v>8560</v>
      </c>
    </row>
    <row r="421" spans="1:9" ht="16.5">
      <c r="A421" s="60" t="str">
        <f>("D0017751")</f>
        <v>D0017751</v>
      </c>
      <c r="B421" s="60" t="str">
        <f>("新編基本護理學 :學理與技術. 下冊 /")</f>
        <v>新編基本護理學 :學理與技術. 下冊 /</v>
      </c>
      <c r="C421" s="60" t="str">
        <f>("曹麗英編著")</f>
        <v>曹麗英編著</v>
      </c>
      <c r="D421" s="60" t="str">
        <f>("419.6 8458 2024 V.2 c.23")</f>
        <v>419.6 8458 2024 V.2 c.23</v>
      </c>
      <c r="E421" s="35" t="str">
        <f>("護理部")</f>
        <v>護理部</v>
      </c>
      <c r="F421" s="35" t="s">
        <v>8617</v>
      </c>
      <c r="G421" s="35" t="s">
        <v>8617</v>
      </c>
      <c r="H421" s="55">
        <v>45582</v>
      </c>
      <c r="I421" s="59" t="s">
        <v>8560</v>
      </c>
    </row>
    <row r="422" spans="1:9" ht="16.5">
      <c r="A422" s="60" t="str">
        <f>("D0017777")</f>
        <v>D0017777</v>
      </c>
      <c r="B422" s="60" t="str">
        <f>("最新護理診斷手冊 :護理計畫與措施 /")</f>
        <v>最新護理診斷手冊 :護理計畫與措施 /</v>
      </c>
      <c r="C422" s="60" t="str">
        <f>("拉爾夫原著(Ralph, Sheila Sparks)")</f>
        <v>拉爾夫原著(Ralph, Sheila Sparks)</v>
      </c>
      <c r="D422" s="60" t="str">
        <f>("419.812 8359 2023 c.22")</f>
        <v>419.812 8359 2023 c.22</v>
      </c>
      <c r="E422" s="35" t="str">
        <f>("護理部")</f>
        <v>護理部</v>
      </c>
      <c r="F422" s="35" t="s">
        <v>8617</v>
      </c>
      <c r="G422" s="35" t="s">
        <v>8617</v>
      </c>
      <c r="H422" s="55">
        <v>45582</v>
      </c>
      <c r="I422" s="59" t="s">
        <v>8560</v>
      </c>
    </row>
    <row r="423" spans="1:9" ht="16.5">
      <c r="A423" s="14" t="s">
        <v>4768</v>
      </c>
      <c r="B423" s="18" t="s">
        <v>5518</v>
      </c>
      <c r="C423" s="18" t="s">
        <v>1612</v>
      </c>
      <c r="D423" s="9" t="s">
        <v>4769</v>
      </c>
      <c r="E423" s="9" t="s">
        <v>5013</v>
      </c>
      <c r="F423" s="14" t="s">
        <v>5104</v>
      </c>
      <c r="G423" s="14" t="s">
        <v>5104</v>
      </c>
      <c r="H423" s="9" t="s">
        <v>3235</v>
      </c>
      <c r="I423" s="27" t="s">
        <v>4447</v>
      </c>
    </row>
    <row r="424" spans="1:9" ht="16.5">
      <c r="A424" s="14" t="s">
        <v>4793</v>
      </c>
      <c r="B424" s="18" t="s">
        <v>5513</v>
      </c>
      <c r="C424" s="18" t="s">
        <v>5052</v>
      </c>
      <c r="D424" s="9" t="s">
        <v>4794</v>
      </c>
      <c r="E424" s="9" t="s">
        <v>5013</v>
      </c>
      <c r="F424" s="14" t="s">
        <v>5104</v>
      </c>
      <c r="G424" s="14" t="s">
        <v>5104</v>
      </c>
      <c r="H424" s="9" t="s">
        <v>3235</v>
      </c>
      <c r="I424" s="27" t="s">
        <v>4447</v>
      </c>
    </row>
    <row r="425" spans="1:9" ht="16.5">
      <c r="A425" s="14" t="s">
        <v>4805</v>
      </c>
      <c r="B425" s="18" t="s">
        <v>5513</v>
      </c>
      <c r="C425" s="18" t="s">
        <v>5052</v>
      </c>
      <c r="D425" s="9" t="s">
        <v>4806</v>
      </c>
      <c r="E425" s="9" t="s">
        <v>5013</v>
      </c>
      <c r="F425" s="14" t="s">
        <v>5104</v>
      </c>
      <c r="G425" s="14" t="s">
        <v>5104</v>
      </c>
      <c r="H425" s="9" t="s">
        <v>3235</v>
      </c>
      <c r="I425" s="27" t="s">
        <v>4447</v>
      </c>
    </row>
    <row r="426" spans="1:9" ht="31.5">
      <c r="A426" s="14" t="s">
        <v>4891</v>
      </c>
      <c r="B426" s="18" t="s">
        <v>5490</v>
      </c>
      <c r="C426" s="18" t="s">
        <v>5059</v>
      </c>
      <c r="D426" s="9" t="s">
        <v>4892</v>
      </c>
      <c r="E426" s="9" t="s">
        <v>5013</v>
      </c>
      <c r="F426" s="14" t="s">
        <v>5104</v>
      </c>
      <c r="G426" s="14" t="s">
        <v>5104</v>
      </c>
      <c r="H426" s="9" t="s">
        <v>3235</v>
      </c>
      <c r="I426" s="27" t="s">
        <v>4447</v>
      </c>
    </row>
    <row r="427" spans="1:9" ht="16.5">
      <c r="A427" s="14" t="s">
        <v>4933</v>
      </c>
      <c r="B427" s="18" t="s">
        <v>5523</v>
      </c>
      <c r="C427" s="18" t="s">
        <v>5062</v>
      </c>
      <c r="D427" s="9" t="s">
        <v>4934</v>
      </c>
      <c r="E427" s="9" t="s">
        <v>5013</v>
      </c>
      <c r="F427" s="14" t="s">
        <v>5104</v>
      </c>
      <c r="G427" s="14" t="s">
        <v>5104</v>
      </c>
      <c r="H427" s="9" t="s">
        <v>3235</v>
      </c>
      <c r="I427" s="27" t="s">
        <v>4447</v>
      </c>
    </row>
    <row r="428" spans="1:9" ht="31.5">
      <c r="A428" s="14" t="s">
        <v>6178</v>
      </c>
      <c r="B428" s="51" t="s">
        <v>6943</v>
      </c>
      <c r="C428" s="52" t="s">
        <v>6278</v>
      </c>
      <c r="D428" s="35" t="s">
        <v>6237</v>
      </c>
      <c r="E428" s="44" t="s">
        <v>6134</v>
      </c>
      <c r="F428" s="49" t="s">
        <v>6264</v>
      </c>
      <c r="G428" s="49" t="s">
        <v>6264</v>
      </c>
      <c r="H428" s="54">
        <v>43823</v>
      </c>
      <c r="I428" s="86" t="s">
        <v>6467</v>
      </c>
    </row>
    <row r="429" spans="1:9" ht="16.5">
      <c r="A429" s="14" t="s">
        <v>6154</v>
      </c>
      <c r="B429" s="51" t="s">
        <v>6942</v>
      </c>
      <c r="C429" s="52" t="s">
        <v>6273</v>
      </c>
      <c r="D429" s="35" t="s">
        <v>6206</v>
      </c>
      <c r="E429" s="44" t="s">
        <v>6134</v>
      </c>
      <c r="F429" s="49" t="s">
        <v>6264</v>
      </c>
      <c r="G429" s="49" t="s">
        <v>6264</v>
      </c>
      <c r="H429" s="54">
        <v>43823</v>
      </c>
      <c r="I429" s="86" t="s">
        <v>6467</v>
      </c>
    </row>
    <row r="430" spans="1:9" ht="16.5">
      <c r="A430" s="14" t="s">
        <v>7109</v>
      </c>
      <c r="B430" s="21" t="s">
        <v>6945</v>
      </c>
      <c r="C430" s="21" t="s">
        <v>6946</v>
      </c>
      <c r="D430" s="14" t="s">
        <v>6950</v>
      </c>
      <c r="E430" s="9" t="s">
        <v>5013</v>
      </c>
      <c r="F430" s="14" t="s">
        <v>5104</v>
      </c>
      <c r="G430" s="14" t="s">
        <v>5104</v>
      </c>
      <c r="H430" s="55">
        <v>44684</v>
      </c>
      <c r="I430" s="77" t="s">
        <v>6888</v>
      </c>
    </row>
    <row r="431" spans="1:9" ht="16.5">
      <c r="A431" s="14" t="s">
        <v>7458</v>
      </c>
      <c r="B431" s="21" t="s">
        <v>7436</v>
      </c>
      <c r="C431" s="21" t="s">
        <v>7437</v>
      </c>
      <c r="D431" s="14" t="s">
        <v>7843</v>
      </c>
      <c r="E431" s="12" t="s">
        <v>8151</v>
      </c>
      <c r="F431" s="14" t="s">
        <v>5104</v>
      </c>
      <c r="G431" s="14" t="s">
        <v>5104</v>
      </c>
      <c r="H431" s="55">
        <v>45219</v>
      </c>
      <c r="I431" s="91" t="s">
        <v>7344</v>
      </c>
    </row>
    <row r="432" spans="1:9" ht="31.5">
      <c r="A432" s="14" t="s">
        <v>7490</v>
      </c>
      <c r="B432" s="21" t="s">
        <v>7463</v>
      </c>
      <c r="C432" s="21" t="s">
        <v>7464</v>
      </c>
      <c r="D432" s="14" t="s">
        <v>7873</v>
      </c>
      <c r="E432" s="12" t="s">
        <v>8151</v>
      </c>
      <c r="F432" s="14" t="s">
        <v>5104</v>
      </c>
      <c r="G432" s="14" t="s">
        <v>5104</v>
      </c>
      <c r="H432" s="55">
        <v>45219</v>
      </c>
      <c r="I432" s="91" t="s">
        <v>7344</v>
      </c>
    </row>
    <row r="433" spans="1:9" ht="31.5">
      <c r="A433" s="14" t="s">
        <v>7525</v>
      </c>
      <c r="B433" s="21" t="s">
        <v>7498</v>
      </c>
      <c r="C433" s="21" t="s">
        <v>7499</v>
      </c>
      <c r="D433" s="14" t="s">
        <v>7906</v>
      </c>
      <c r="E433" s="12" t="s">
        <v>5013</v>
      </c>
      <c r="F433" s="14" t="s">
        <v>5104</v>
      </c>
      <c r="G433" s="14" t="s">
        <v>5104</v>
      </c>
      <c r="H433" s="55">
        <v>45219</v>
      </c>
      <c r="I433" s="91" t="s">
        <v>7344</v>
      </c>
    </row>
    <row r="434" spans="1:9" ht="16.5">
      <c r="A434" s="14" t="s">
        <v>7596</v>
      </c>
      <c r="B434" s="21" t="s">
        <v>7569</v>
      </c>
      <c r="C434" s="21" t="s">
        <v>7570</v>
      </c>
      <c r="D434" s="14" t="s">
        <v>7973</v>
      </c>
      <c r="E434" s="12" t="s">
        <v>8151</v>
      </c>
      <c r="F434" s="14" t="s">
        <v>5104</v>
      </c>
      <c r="G434" s="14" t="s">
        <v>5104</v>
      </c>
      <c r="H434" s="55">
        <v>45219</v>
      </c>
      <c r="I434" s="91" t="s">
        <v>7344</v>
      </c>
    </row>
    <row r="435" spans="1:9" ht="16.5">
      <c r="A435" s="14" t="s">
        <v>7628</v>
      </c>
      <c r="B435" s="21" t="s">
        <v>7601</v>
      </c>
      <c r="C435" s="21" t="s">
        <v>7602</v>
      </c>
      <c r="D435" s="14" t="s">
        <v>8003</v>
      </c>
      <c r="E435" s="12" t="s">
        <v>8151</v>
      </c>
      <c r="F435" s="14" t="s">
        <v>5104</v>
      </c>
      <c r="G435" s="14" t="s">
        <v>5104</v>
      </c>
      <c r="H435" s="55">
        <v>45219</v>
      </c>
      <c r="I435" s="91" t="s">
        <v>7344</v>
      </c>
    </row>
    <row r="436" spans="1:9" ht="16.5">
      <c r="A436" s="14" t="s">
        <v>7663</v>
      </c>
      <c r="B436" s="21" t="s">
        <v>7636</v>
      </c>
      <c r="C436" s="21" t="s">
        <v>7637</v>
      </c>
      <c r="D436" s="14" t="s">
        <v>8036</v>
      </c>
      <c r="E436" s="12" t="s">
        <v>5013</v>
      </c>
      <c r="F436" s="14" t="s">
        <v>5104</v>
      </c>
      <c r="G436" s="14" t="s">
        <v>5104</v>
      </c>
      <c r="H436" s="55">
        <v>45219</v>
      </c>
      <c r="I436" s="91" t="s">
        <v>7344</v>
      </c>
    </row>
    <row r="437" spans="1:9" ht="31.5">
      <c r="A437" s="14" t="s">
        <v>7727</v>
      </c>
      <c r="B437" s="21" t="s">
        <v>7728</v>
      </c>
      <c r="C437" s="21" t="s">
        <v>7676</v>
      </c>
      <c r="D437" s="14" t="s">
        <v>8073</v>
      </c>
      <c r="E437" s="12" t="s">
        <v>8151</v>
      </c>
      <c r="F437" s="14" t="s">
        <v>5104</v>
      </c>
      <c r="G437" s="14" t="s">
        <v>5104</v>
      </c>
      <c r="H437" s="55">
        <v>45219</v>
      </c>
      <c r="I437" s="91" t="s">
        <v>7344</v>
      </c>
    </row>
    <row r="438" spans="1:9" ht="16.5">
      <c r="A438" s="60" t="str">
        <f>("D0017723")</f>
        <v>D0017723</v>
      </c>
      <c r="B438" s="60" t="str">
        <f>("新編基本護理學 :學理與技術. 上冊 /")</f>
        <v>新編基本護理學 :學理與技術. 上冊 /</v>
      </c>
      <c r="C438" s="60" t="str">
        <f>("曹麗英編著")</f>
        <v>曹麗英編著</v>
      </c>
      <c r="D438" s="60" t="str">
        <f>("419.6 8458 2024 V.1 c.22")</f>
        <v>419.6 8458 2024 V.1 c.22</v>
      </c>
      <c r="E438" s="35" t="str">
        <f>("護理部")</f>
        <v>護理部</v>
      </c>
      <c r="F438" s="35" t="s">
        <v>8616</v>
      </c>
      <c r="G438" s="35" t="s">
        <v>8616</v>
      </c>
      <c r="H438" s="55">
        <v>45582</v>
      </c>
      <c r="I438" s="59" t="s">
        <v>8560</v>
      </c>
    </row>
    <row r="439" spans="1:9" ht="16.5">
      <c r="A439" s="60" t="str">
        <f>("D0017750")</f>
        <v>D0017750</v>
      </c>
      <c r="B439" s="60" t="str">
        <f>("新編基本護理學 :學理與技術. 下冊 /")</f>
        <v>新編基本護理學 :學理與技術. 下冊 /</v>
      </c>
      <c r="C439" s="60" t="str">
        <f>("曹麗英編著")</f>
        <v>曹麗英編著</v>
      </c>
      <c r="D439" s="60" t="str">
        <f>("419.6 8458 2024 V.2 c.22")</f>
        <v>419.6 8458 2024 V.2 c.22</v>
      </c>
      <c r="E439" s="35" t="str">
        <f>("護理部")</f>
        <v>護理部</v>
      </c>
      <c r="F439" s="35" t="s">
        <v>8616</v>
      </c>
      <c r="G439" s="35" t="s">
        <v>8616</v>
      </c>
      <c r="H439" s="55">
        <v>45582</v>
      </c>
      <c r="I439" s="59" t="s">
        <v>8560</v>
      </c>
    </row>
    <row r="440" spans="1:9" ht="16.5">
      <c r="A440" s="60" t="str">
        <f>("D0017776")</f>
        <v>D0017776</v>
      </c>
      <c r="B440" s="60" t="str">
        <f>("最新護理診斷手冊 :護理計畫與措施 /")</f>
        <v>最新護理診斷手冊 :護理計畫與措施 /</v>
      </c>
      <c r="C440" s="60" t="str">
        <f>("拉爾夫原著(Ralph, Sheila Sparks)")</f>
        <v>拉爾夫原著(Ralph, Sheila Sparks)</v>
      </c>
      <c r="D440" s="60" t="str">
        <f>("419.812 8359 2023 c.21")</f>
        <v>419.812 8359 2023 c.21</v>
      </c>
      <c r="E440" s="35" t="str">
        <f>("護理部")</f>
        <v>護理部</v>
      </c>
      <c r="F440" s="35" t="s">
        <v>8616</v>
      </c>
      <c r="G440" s="35" t="s">
        <v>8616</v>
      </c>
      <c r="H440" s="55">
        <v>45582</v>
      </c>
      <c r="I440" s="59" t="s">
        <v>8560</v>
      </c>
    </row>
    <row r="441" spans="1:9" ht="16.5">
      <c r="A441" s="14" t="s">
        <v>4760</v>
      </c>
      <c r="B441" s="18" t="s">
        <v>5518</v>
      </c>
      <c r="C441" s="18" t="s">
        <v>1612</v>
      </c>
      <c r="D441" s="9" t="s">
        <v>4761</v>
      </c>
      <c r="E441" s="9" t="s">
        <v>5013</v>
      </c>
      <c r="F441" s="14" t="s">
        <v>5101</v>
      </c>
      <c r="G441" s="14" t="s">
        <v>5101</v>
      </c>
      <c r="H441" s="9" t="s">
        <v>3235</v>
      </c>
      <c r="I441" s="27" t="s">
        <v>4447</v>
      </c>
    </row>
    <row r="442" spans="1:9" ht="31.5">
      <c r="A442" s="14" t="s">
        <v>4819</v>
      </c>
      <c r="B442" s="18" t="s">
        <v>5503</v>
      </c>
      <c r="C442" s="18" t="s">
        <v>5054</v>
      </c>
      <c r="D442" s="9" t="s">
        <v>4820</v>
      </c>
      <c r="E442" s="9" t="s">
        <v>5013</v>
      </c>
      <c r="F442" s="14" t="s">
        <v>5101</v>
      </c>
      <c r="G442" s="14" t="s">
        <v>5101</v>
      </c>
      <c r="H442" s="9" t="s">
        <v>3235</v>
      </c>
      <c r="I442" s="27" t="s">
        <v>4447</v>
      </c>
    </row>
    <row r="443" spans="1:9" ht="31.5">
      <c r="A443" s="14" t="s">
        <v>4861</v>
      </c>
      <c r="B443" s="18" t="s">
        <v>5514</v>
      </c>
      <c r="C443" s="18" t="s">
        <v>5042</v>
      </c>
      <c r="D443" s="9" t="s">
        <v>4862</v>
      </c>
      <c r="E443" s="9" t="s">
        <v>5013</v>
      </c>
      <c r="F443" s="14" t="s">
        <v>5101</v>
      </c>
      <c r="G443" s="14" t="s">
        <v>5101</v>
      </c>
      <c r="H443" s="9" t="s">
        <v>3235</v>
      </c>
      <c r="I443" s="27" t="s">
        <v>4447</v>
      </c>
    </row>
    <row r="444" spans="1:9" ht="16.5">
      <c r="A444" s="14" t="s">
        <v>4935</v>
      </c>
      <c r="B444" s="18" t="s">
        <v>5523</v>
      </c>
      <c r="C444" s="18" t="s">
        <v>5062</v>
      </c>
      <c r="D444" s="9" t="s">
        <v>4936</v>
      </c>
      <c r="E444" s="9" t="s">
        <v>5013</v>
      </c>
      <c r="F444" s="14" t="s">
        <v>5101</v>
      </c>
      <c r="G444" s="14" t="s">
        <v>5101</v>
      </c>
      <c r="H444" s="9" t="s">
        <v>3235</v>
      </c>
      <c r="I444" s="27" t="s">
        <v>4447</v>
      </c>
    </row>
    <row r="445" spans="1:9" ht="16.5">
      <c r="A445" s="14" t="s">
        <v>4758</v>
      </c>
      <c r="B445" s="18" t="s">
        <v>5518</v>
      </c>
      <c r="C445" s="18" t="s">
        <v>1612</v>
      </c>
      <c r="D445" s="9" t="s">
        <v>4759</v>
      </c>
      <c r="E445" s="9" t="s">
        <v>5013</v>
      </c>
      <c r="F445" s="14" t="s">
        <v>5098</v>
      </c>
      <c r="G445" s="14" t="s">
        <v>5098</v>
      </c>
      <c r="H445" s="9" t="s">
        <v>3235</v>
      </c>
      <c r="I445" s="27" t="s">
        <v>4447</v>
      </c>
    </row>
    <row r="446" spans="1:9" ht="31.5">
      <c r="A446" s="14" t="s">
        <v>4859</v>
      </c>
      <c r="B446" s="18" t="s">
        <v>5514</v>
      </c>
      <c r="C446" s="18" t="s">
        <v>5042</v>
      </c>
      <c r="D446" s="9" t="s">
        <v>4860</v>
      </c>
      <c r="E446" s="9" t="s">
        <v>5013</v>
      </c>
      <c r="F446" s="14" t="s">
        <v>5098</v>
      </c>
      <c r="G446" s="14" t="s">
        <v>5098</v>
      </c>
      <c r="H446" s="9" t="s">
        <v>3235</v>
      </c>
      <c r="I446" s="27" t="s">
        <v>4447</v>
      </c>
    </row>
    <row r="447" spans="1:9" ht="16.5">
      <c r="A447" s="14" t="s">
        <v>4909</v>
      </c>
      <c r="B447" s="18" t="s">
        <v>5504</v>
      </c>
      <c r="C447" s="18" t="s">
        <v>5027</v>
      </c>
      <c r="D447" s="9" t="s">
        <v>4910</v>
      </c>
      <c r="E447" s="9" t="s">
        <v>5013</v>
      </c>
      <c r="F447" s="14" t="s">
        <v>5098</v>
      </c>
      <c r="G447" s="14" t="s">
        <v>5098</v>
      </c>
      <c r="H447" s="9" t="s">
        <v>3235</v>
      </c>
      <c r="I447" s="27" t="s">
        <v>4447</v>
      </c>
    </row>
    <row r="448" spans="1:9" ht="16.5">
      <c r="A448" s="14" t="s">
        <v>4927</v>
      </c>
      <c r="B448" s="18" t="s">
        <v>5523</v>
      </c>
      <c r="C448" s="18" t="s">
        <v>5062</v>
      </c>
      <c r="D448" s="9" t="s">
        <v>4928</v>
      </c>
      <c r="E448" s="9" t="s">
        <v>5013</v>
      </c>
      <c r="F448" s="14" t="s">
        <v>5098</v>
      </c>
      <c r="G448" s="14" t="s">
        <v>5098</v>
      </c>
      <c r="H448" s="9" t="s">
        <v>3235</v>
      </c>
      <c r="I448" s="27" t="s">
        <v>4447</v>
      </c>
    </row>
    <row r="449" spans="1:9" ht="31.5">
      <c r="A449" s="14" t="s">
        <v>6166</v>
      </c>
      <c r="B449" s="51" t="s">
        <v>6943</v>
      </c>
      <c r="C449" s="52" t="s">
        <v>6278</v>
      </c>
      <c r="D449" s="35" t="s">
        <v>6222</v>
      </c>
      <c r="E449" s="44" t="s">
        <v>6134</v>
      </c>
      <c r="F449" s="49" t="s">
        <v>6276</v>
      </c>
      <c r="G449" s="49" t="s">
        <v>6276</v>
      </c>
      <c r="H449" s="55">
        <v>43823</v>
      </c>
      <c r="I449" s="86" t="s">
        <v>6467</v>
      </c>
    </row>
    <row r="450" spans="1:9" ht="16.5">
      <c r="A450" s="14" t="s">
        <v>6143</v>
      </c>
      <c r="B450" s="51" t="s">
        <v>6942</v>
      </c>
      <c r="C450" s="52" t="s">
        <v>6273</v>
      </c>
      <c r="D450" s="35" t="s">
        <v>6194</v>
      </c>
      <c r="E450" s="44" t="s">
        <v>6134</v>
      </c>
      <c r="F450" s="49" t="s">
        <v>6276</v>
      </c>
      <c r="G450" s="49" t="s">
        <v>6276</v>
      </c>
      <c r="H450" s="55">
        <v>43823</v>
      </c>
      <c r="I450" s="86" t="s">
        <v>6467</v>
      </c>
    </row>
    <row r="451" spans="1:9" ht="16.5">
      <c r="A451" s="14" t="s">
        <v>7107</v>
      </c>
      <c r="B451" s="50" t="s">
        <v>6135</v>
      </c>
      <c r="C451" s="94" t="s">
        <v>8175</v>
      </c>
      <c r="D451" s="34" t="s">
        <v>6126</v>
      </c>
      <c r="E451" s="44" t="s">
        <v>6134</v>
      </c>
      <c r="F451" s="49" t="s">
        <v>5098</v>
      </c>
      <c r="G451" s="49" t="s">
        <v>5098</v>
      </c>
      <c r="H451" s="55">
        <v>43935</v>
      </c>
      <c r="I451" s="66" t="s">
        <v>6469</v>
      </c>
    </row>
    <row r="452" spans="1:9" ht="16.5">
      <c r="A452" s="14" t="s">
        <v>6422</v>
      </c>
      <c r="B452" s="60" t="s">
        <v>8176</v>
      </c>
      <c r="C452" s="60" t="s">
        <v>6433</v>
      </c>
      <c r="D452" s="14" t="s">
        <v>6444</v>
      </c>
      <c r="E452" s="12" t="s">
        <v>5013</v>
      </c>
      <c r="F452" s="14" t="s">
        <v>5098</v>
      </c>
      <c r="G452" s="14" t="s">
        <v>5098</v>
      </c>
      <c r="H452" s="58">
        <v>44133</v>
      </c>
      <c r="I452" s="59" t="s">
        <v>6468</v>
      </c>
    </row>
    <row r="453" spans="1:9" ht="16.5">
      <c r="A453" s="14" t="s">
        <v>6417</v>
      </c>
      <c r="B453" s="60" t="s">
        <v>8177</v>
      </c>
      <c r="C453" s="60"/>
      <c r="D453" s="14" t="s">
        <v>6439</v>
      </c>
      <c r="E453" s="9" t="s">
        <v>5013</v>
      </c>
      <c r="F453" s="14" t="s">
        <v>5098</v>
      </c>
      <c r="G453" s="14" t="s">
        <v>5098</v>
      </c>
      <c r="H453" s="58">
        <v>44133</v>
      </c>
      <c r="I453" s="59" t="s">
        <v>6468</v>
      </c>
    </row>
    <row r="454" spans="1:9" ht="16.5">
      <c r="A454" s="14" t="s">
        <v>7108</v>
      </c>
      <c r="B454" s="21" t="s">
        <v>6945</v>
      </c>
      <c r="C454" s="21" t="s">
        <v>6946</v>
      </c>
      <c r="D454" s="14" t="s">
        <v>6959</v>
      </c>
      <c r="E454" s="9" t="s">
        <v>5013</v>
      </c>
      <c r="F454" s="14" t="s">
        <v>5098</v>
      </c>
      <c r="G454" s="14" t="s">
        <v>5098</v>
      </c>
      <c r="H454" s="55">
        <v>44684</v>
      </c>
      <c r="I454" s="77" t="s">
        <v>6983</v>
      </c>
    </row>
    <row r="455" spans="1:9" ht="16.5">
      <c r="A455" s="14" t="s">
        <v>7459</v>
      </c>
      <c r="B455" s="21" t="s">
        <v>7436</v>
      </c>
      <c r="C455" s="21" t="s">
        <v>7437</v>
      </c>
      <c r="D455" s="14" t="s">
        <v>7844</v>
      </c>
      <c r="E455" s="12" t="s">
        <v>5013</v>
      </c>
      <c r="F455" s="49" t="s">
        <v>6276</v>
      </c>
      <c r="G455" s="49" t="s">
        <v>6276</v>
      </c>
      <c r="H455" s="55">
        <v>45219</v>
      </c>
      <c r="I455" s="91" t="s">
        <v>7344</v>
      </c>
    </row>
    <row r="456" spans="1:9" ht="31.5">
      <c r="A456" s="14" t="s">
        <v>7485</v>
      </c>
      <c r="B456" s="21" t="s">
        <v>7463</v>
      </c>
      <c r="C456" s="21" t="s">
        <v>7464</v>
      </c>
      <c r="D456" s="14" t="s">
        <v>7868</v>
      </c>
      <c r="E456" s="12" t="s">
        <v>5013</v>
      </c>
      <c r="F456" s="49" t="s">
        <v>6276</v>
      </c>
      <c r="G456" s="49" t="s">
        <v>6276</v>
      </c>
      <c r="H456" s="55">
        <v>45219</v>
      </c>
      <c r="I456" s="91" t="s">
        <v>7344</v>
      </c>
    </row>
    <row r="457" spans="1:9" ht="31.5">
      <c r="A457" s="14" t="s">
        <v>7520</v>
      </c>
      <c r="B457" s="21" t="s">
        <v>7498</v>
      </c>
      <c r="C457" s="21" t="s">
        <v>7499</v>
      </c>
      <c r="D457" s="14" t="s">
        <v>7901</v>
      </c>
      <c r="E457" s="12" t="s">
        <v>8151</v>
      </c>
      <c r="F457" s="49" t="s">
        <v>6276</v>
      </c>
      <c r="G457" s="49" t="s">
        <v>6276</v>
      </c>
      <c r="H457" s="55">
        <v>45219</v>
      </c>
      <c r="I457" s="91" t="s">
        <v>7344</v>
      </c>
    </row>
    <row r="458" spans="1:9" ht="31.5">
      <c r="A458" s="14" t="s">
        <v>7557</v>
      </c>
      <c r="B458" s="21" t="s">
        <v>7535</v>
      </c>
      <c r="C458" s="21" t="s">
        <v>7536</v>
      </c>
      <c r="D458" s="14" t="s">
        <v>7936</v>
      </c>
      <c r="E458" s="12" t="s">
        <v>5013</v>
      </c>
      <c r="F458" s="49" t="s">
        <v>6276</v>
      </c>
      <c r="G458" s="49" t="s">
        <v>6276</v>
      </c>
      <c r="H458" s="55">
        <v>45219</v>
      </c>
      <c r="I458" s="91" t="s">
        <v>7344</v>
      </c>
    </row>
    <row r="459" spans="1:9" ht="16.5">
      <c r="A459" s="14" t="s">
        <v>7591</v>
      </c>
      <c r="B459" s="21" t="s">
        <v>7569</v>
      </c>
      <c r="C459" s="21" t="s">
        <v>7570</v>
      </c>
      <c r="D459" s="14" t="s">
        <v>7968</v>
      </c>
      <c r="E459" s="12" t="s">
        <v>5013</v>
      </c>
      <c r="F459" s="49" t="s">
        <v>6276</v>
      </c>
      <c r="G459" s="49" t="s">
        <v>6276</v>
      </c>
      <c r="H459" s="55">
        <v>45219</v>
      </c>
      <c r="I459" s="91" t="s">
        <v>7344</v>
      </c>
    </row>
    <row r="460" spans="1:9" ht="16.5">
      <c r="A460" s="14" t="s">
        <v>7623</v>
      </c>
      <c r="B460" s="21" t="s">
        <v>7601</v>
      </c>
      <c r="C460" s="21" t="s">
        <v>7602</v>
      </c>
      <c r="D460" s="14" t="s">
        <v>7998</v>
      </c>
      <c r="E460" s="12" t="s">
        <v>5013</v>
      </c>
      <c r="F460" s="49" t="s">
        <v>6276</v>
      </c>
      <c r="G460" s="49" t="s">
        <v>6276</v>
      </c>
      <c r="H460" s="55">
        <v>45219</v>
      </c>
      <c r="I460" s="91" t="s">
        <v>7344</v>
      </c>
    </row>
    <row r="461" spans="1:9" ht="16.5">
      <c r="A461" s="14" t="s">
        <v>7658</v>
      </c>
      <c r="B461" s="21" t="s">
        <v>7636</v>
      </c>
      <c r="C461" s="21" t="s">
        <v>7637</v>
      </c>
      <c r="D461" s="14" t="s">
        <v>8031</v>
      </c>
      <c r="E461" s="12" t="s">
        <v>8151</v>
      </c>
      <c r="F461" s="49" t="s">
        <v>6276</v>
      </c>
      <c r="G461" s="49" t="s">
        <v>6276</v>
      </c>
      <c r="H461" s="55">
        <v>45219</v>
      </c>
      <c r="I461" s="91" t="s">
        <v>7344</v>
      </c>
    </row>
    <row r="462" spans="1:9" ht="31.5">
      <c r="A462" s="14" t="s">
        <v>7717</v>
      </c>
      <c r="B462" s="21" t="s">
        <v>7718</v>
      </c>
      <c r="C462" s="21" t="s">
        <v>7676</v>
      </c>
      <c r="D462" s="14" t="s">
        <v>8068</v>
      </c>
      <c r="E462" s="12" t="s">
        <v>5013</v>
      </c>
      <c r="F462" s="49" t="s">
        <v>6276</v>
      </c>
      <c r="G462" s="49" t="s">
        <v>6276</v>
      </c>
      <c r="H462" s="55">
        <v>45219</v>
      </c>
      <c r="I462" s="91" t="s">
        <v>7344</v>
      </c>
    </row>
    <row r="463" spans="1:9" ht="16.5">
      <c r="A463" s="14" t="s">
        <v>7765</v>
      </c>
      <c r="B463" s="21" t="s">
        <v>7743</v>
      </c>
      <c r="C463" s="21" t="s">
        <v>7744</v>
      </c>
      <c r="D463" s="14" t="s">
        <v>8102</v>
      </c>
      <c r="E463" s="12" t="s">
        <v>5013</v>
      </c>
      <c r="F463" s="49" t="s">
        <v>6276</v>
      </c>
      <c r="G463" s="49" t="s">
        <v>6276</v>
      </c>
      <c r="H463" s="55">
        <v>45219</v>
      </c>
      <c r="I463" s="91" t="s">
        <v>7344</v>
      </c>
    </row>
    <row r="464" spans="1:9" ht="16.5">
      <c r="A464" s="14" t="s">
        <v>7797</v>
      </c>
      <c r="B464" s="21" t="s">
        <v>7776</v>
      </c>
      <c r="C464" s="21" t="s">
        <v>7744</v>
      </c>
      <c r="D464" s="14" t="s">
        <v>8133</v>
      </c>
      <c r="E464" s="12" t="s">
        <v>8151</v>
      </c>
      <c r="F464" s="49" t="s">
        <v>6276</v>
      </c>
      <c r="G464" s="49" t="s">
        <v>6276</v>
      </c>
      <c r="H464" s="55">
        <v>45219</v>
      </c>
      <c r="I464" s="91" t="s">
        <v>7344</v>
      </c>
    </row>
    <row r="465" spans="1:9" ht="16.5">
      <c r="A465" s="60" t="str">
        <f>("D0017721")</f>
        <v>D0017721</v>
      </c>
      <c r="B465" s="60" t="str">
        <f>("新編基本護理學 :學理與技術. 上冊 /")</f>
        <v>新編基本護理學 :學理與技術. 上冊 /</v>
      </c>
      <c r="C465" s="60" t="str">
        <f>("曹麗英編著")</f>
        <v>曹麗英編著</v>
      </c>
      <c r="D465" s="60" t="str">
        <f>("419.6 8458 2024 V.1 c.20")</f>
        <v>419.6 8458 2024 V.1 c.20</v>
      </c>
      <c r="E465" s="35" t="str">
        <f>("護理部")</f>
        <v>護理部</v>
      </c>
      <c r="F465" s="35" t="s">
        <v>8615</v>
      </c>
      <c r="G465" s="35" t="s">
        <v>8615</v>
      </c>
      <c r="H465" s="55">
        <v>45582</v>
      </c>
      <c r="I465" s="59" t="s">
        <v>8560</v>
      </c>
    </row>
    <row r="466" spans="1:9" ht="16.5">
      <c r="A466" s="60" t="str">
        <f>("D0017748")</f>
        <v>D0017748</v>
      </c>
      <c r="B466" s="60" t="str">
        <f>("新編基本護理學 :學理與技術. 下冊 /")</f>
        <v>新編基本護理學 :學理與技術. 下冊 /</v>
      </c>
      <c r="C466" s="60" t="str">
        <f>("曹麗英編著")</f>
        <v>曹麗英編著</v>
      </c>
      <c r="D466" s="60" t="str">
        <f>("419.6 8458 2024 V.2 c.20")</f>
        <v>419.6 8458 2024 V.2 c.20</v>
      </c>
      <c r="E466" s="35" t="str">
        <f>("護理部")</f>
        <v>護理部</v>
      </c>
      <c r="F466" s="35" t="s">
        <v>8615</v>
      </c>
      <c r="G466" s="35" t="s">
        <v>8615</v>
      </c>
      <c r="H466" s="55">
        <v>45582</v>
      </c>
      <c r="I466" s="59" t="s">
        <v>8560</v>
      </c>
    </row>
    <row r="467" spans="1:9" ht="16.5">
      <c r="A467" s="60" t="str">
        <f>("D0017775")</f>
        <v>D0017775</v>
      </c>
      <c r="B467" s="60" t="str">
        <f>("最新護理診斷手冊 :護理計畫與措施 /")</f>
        <v>最新護理診斷手冊 :護理計畫與措施 /</v>
      </c>
      <c r="C467" s="60" t="str">
        <f>("拉爾夫原著(Ralph, Sheila Sparks)")</f>
        <v>拉爾夫原著(Ralph, Sheila Sparks)</v>
      </c>
      <c r="D467" s="60" t="str">
        <f>("419.812 8359 2023 c.20")</f>
        <v>419.812 8359 2023 c.20</v>
      </c>
      <c r="E467" s="35" t="str">
        <f>("護理部")</f>
        <v>護理部</v>
      </c>
      <c r="F467" s="35" t="s">
        <v>8615</v>
      </c>
      <c r="G467" s="35" t="s">
        <v>8615</v>
      </c>
      <c r="H467" s="55">
        <v>45582</v>
      </c>
      <c r="I467" s="59" t="s">
        <v>8560</v>
      </c>
    </row>
    <row r="468" spans="1:9" ht="16.5">
      <c r="A468" s="14" t="s">
        <v>4756</v>
      </c>
      <c r="B468" s="18" t="s">
        <v>5518</v>
      </c>
      <c r="C468" s="18" t="s">
        <v>1612</v>
      </c>
      <c r="D468" s="9" t="s">
        <v>4757</v>
      </c>
      <c r="E468" s="9" t="s">
        <v>5013</v>
      </c>
      <c r="F468" s="14" t="s">
        <v>5099</v>
      </c>
      <c r="G468" s="14" t="s">
        <v>5099</v>
      </c>
      <c r="H468" s="9" t="s">
        <v>3235</v>
      </c>
      <c r="I468" s="27" t="s">
        <v>4447</v>
      </c>
    </row>
    <row r="469" spans="1:9" ht="31.5">
      <c r="A469" s="14" t="s">
        <v>4857</v>
      </c>
      <c r="B469" s="18" t="s">
        <v>5514</v>
      </c>
      <c r="C469" s="18" t="s">
        <v>5042</v>
      </c>
      <c r="D469" s="9" t="s">
        <v>4858</v>
      </c>
      <c r="E469" s="9" t="s">
        <v>5013</v>
      </c>
      <c r="F469" s="14" t="s">
        <v>5099</v>
      </c>
      <c r="G469" s="14" t="s">
        <v>5099</v>
      </c>
      <c r="H469" s="9" t="s">
        <v>3235</v>
      </c>
      <c r="I469" s="27" t="s">
        <v>4447</v>
      </c>
    </row>
    <row r="470" spans="1:9" ht="16.5">
      <c r="A470" s="14" t="s">
        <v>4925</v>
      </c>
      <c r="B470" s="18" t="s">
        <v>5523</v>
      </c>
      <c r="C470" s="18" t="s">
        <v>5062</v>
      </c>
      <c r="D470" s="9" t="s">
        <v>4926</v>
      </c>
      <c r="E470" s="9" t="s">
        <v>5013</v>
      </c>
      <c r="F470" s="14" t="s">
        <v>5099</v>
      </c>
      <c r="G470" s="14" t="s">
        <v>5099</v>
      </c>
      <c r="H470" s="9" t="s">
        <v>3235</v>
      </c>
      <c r="I470" s="27" t="s">
        <v>4447</v>
      </c>
    </row>
    <row r="471" spans="1:9" ht="31.5">
      <c r="A471" s="14" t="s">
        <v>6165</v>
      </c>
      <c r="B471" s="51" t="s">
        <v>6943</v>
      </c>
      <c r="C471" s="52" t="s">
        <v>6278</v>
      </c>
      <c r="D471" s="35" t="s">
        <v>6221</v>
      </c>
      <c r="E471" s="44" t="s">
        <v>6134</v>
      </c>
      <c r="F471" s="49" t="s">
        <v>6275</v>
      </c>
      <c r="G471" s="49" t="s">
        <v>6275</v>
      </c>
      <c r="H471" s="54">
        <v>43823</v>
      </c>
      <c r="I471" s="86" t="s">
        <v>6467</v>
      </c>
    </row>
    <row r="472" spans="1:9" ht="16.5">
      <c r="A472" s="14" t="s">
        <v>6142</v>
      </c>
      <c r="B472" s="51" t="s">
        <v>6942</v>
      </c>
      <c r="C472" s="52" t="s">
        <v>6273</v>
      </c>
      <c r="D472" s="35" t="s">
        <v>6193</v>
      </c>
      <c r="E472" s="44" t="s">
        <v>6134</v>
      </c>
      <c r="F472" s="49" t="s">
        <v>6275</v>
      </c>
      <c r="G472" s="49" t="s">
        <v>6275</v>
      </c>
      <c r="H472" s="54">
        <v>43823</v>
      </c>
      <c r="I472" s="86" t="s">
        <v>6467</v>
      </c>
    </row>
    <row r="473" spans="1:9" ht="16.5">
      <c r="A473" s="14" t="s">
        <v>7105</v>
      </c>
      <c r="B473" s="50" t="s">
        <v>6135</v>
      </c>
      <c r="C473" s="94" t="s">
        <v>8175</v>
      </c>
      <c r="D473" s="34" t="s">
        <v>6125</v>
      </c>
      <c r="E473" s="44" t="s">
        <v>6134</v>
      </c>
      <c r="F473" s="49" t="s">
        <v>5099</v>
      </c>
      <c r="G473" s="49" t="s">
        <v>5099</v>
      </c>
      <c r="H473" s="55">
        <v>43935</v>
      </c>
      <c r="I473" s="66" t="s">
        <v>6469</v>
      </c>
    </row>
    <row r="474" spans="1:9" ht="16.5">
      <c r="A474" s="14" t="s">
        <v>6423</v>
      </c>
      <c r="B474" s="60" t="s">
        <v>8176</v>
      </c>
      <c r="C474" s="60" t="s">
        <v>6433</v>
      </c>
      <c r="D474" s="14" t="s">
        <v>6445</v>
      </c>
      <c r="E474" s="9" t="s">
        <v>5013</v>
      </c>
      <c r="F474" s="14" t="s">
        <v>5099</v>
      </c>
      <c r="G474" s="14" t="s">
        <v>5099</v>
      </c>
      <c r="H474" s="58">
        <v>44133</v>
      </c>
      <c r="I474" s="59" t="s">
        <v>6468</v>
      </c>
    </row>
    <row r="475" spans="1:9" ht="16.5">
      <c r="A475" s="14" t="s">
        <v>6418</v>
      </c>
      <c r="B475" s="60" t="s">
        <v>8177</v>
      </c>
      <c r="C475" s="60"/>
      <c r="D475" s="14" t="s">
        <v>6440</v>
      </c>
      <c r="E475" s="12" t="s">
        <v>5013</v>
      </c>
      <c r="F475" s="14" t="s">
        <v>5099</v>
      </c>
      <c r="G475" s="14" t="s">
        <v>5099</v>
      </c>
      <c r="H475" s="58">
        <v>44133</v>
      </c>
      <c r="I475" s="59" t="s">
        <v>6468</v>
      </c>
    </row>
    <row r="476" spans="1:9" ht="16.5">
      <c r="A476" s="14" t="s">
        <v>7106</v>
      </c>
      <c r="B476" s="21" t="s">
        <v>6945</v>
      </c>
      <c r="C476" s="21" t="s">
        <v>6946</v>
      </c>
      <c r="D476" s="14" t="s">
        <v>6960</v>
      </c>
      <c r="E476" s="12" t="s">
        <v>5013</v>
      </c>
      <c r="F476" s="14" t="s">
        <v>5099</v>
      </c>
      <c r="G476" s="14" t="s">
        <v>5099</v>
      </c>
      <c r="H476" s="55">
        <v>44684</v>
      </c>
      <c r="I476" s="77" t="s">
        <v>6983</v>
      </c>
    </row>
    <row r="477" spans="1:9" ht="31.5">
      <c r="A477" s="14" t="s">
        <v>7486</v>
      </c>
      <c r="B477" s="21" t="s">
        <v>7463</v>
      </c>
      <c r="C477" s="21" t="s">
        <v>7464</v>
      </c>
      <c r="D477" s="14" t="s">
        <v>7869</v>
      </c>
      <c r="E477" s="12" t="s">
        <v>8151</v>
      </c>
      <c r="F477" s="49" t="s">
        <v>6275</v>
      </c>
      <c r="G477" s="49" t="s">
        <v>6275</v>
      </c>
      <c r="H477" s="55">
        <v>45219</v>
      </c>
      <c r="I477" s="91" t="s">
        <v>7344</v>
      </c>
    </row>
    <row r="478" spans="1:9" ht="31.5">
      <c r="A478" s="14" t="s">
        <v>7521</v>
      </c>
      <c r="B478" s="21" t="s">
        <v>7498</v>
      </c>
      <c r="C478" s="21" t="s">
        <v>7499</v>
      </c>
      <c r="D478" s="14" t="s">
        <v>7902</v>
      </c>
      <c r="E478" s="12" t="s">
        <v>5013</v>
      </c>
      <c r="F478" s="49" t="s">
        <v>6275</v>
      </c>
      <c r="G478" s="49" t="s">
        <v>6275</v>
      </c>
      <c r="H478" s="55">
        <v>45219</v>
      </c>
      <c r="I478" s="91" t="s">
        <v>7344</v>
      </c>
    </row>
    <row r="479" spans="1:9" ht="31.5">
      <c r="A479" s="14" t="s">
        <v>7558</v>
      </c>
      <c r="B479" s="21" t="s">
        <v>7535</v>
      </c>
      <c r="C479" s="21" t="s">
        <v>7536</v>
      </c>
      <c r="D479" s="14" t="s">
        <v>7937</v>
      </c>
      <c r="E479" s="12" t="s">
        <v>8151</v>
      </c>
      <c r="F479" s="49" t="s">
        <v>6275</v>
      </c>
      <c r="G479" s="49" t="s">
        <v>6275</v>
      </c>
      <c r="H479" s="55">
        <v>45219</v>
      </c>
      <c r="I479" s="91" t="s">
        <v>7344</v>
      </c>
    </row>
    <row r="480" spans="1:9" ht="16.5">
      <c r="A480" s="14" t="s">
        <v>7592</v>
      </c>
      <c r="B480" s="21" t="s">
        <v>7569</v>
      </c>
      <c r="C480" s="21" t="s">
        <v>7570</v>
      </c>
      <c r="D480" s="14" t="s">
        <v>7969</v>
      </c>
      <c r="E480" s="12" t="s">
        <v>8151</v>
      </c>
      <c r="F480" s="49" t="s">
        <v>6275</v>
      </c>
      <c r="G480" s="49" t="s">
        <v>6275</v>
      </c>
      <c r="H480" s="55">
        <v>45219</v>
      </c>
      <c r="I480" s="91" t="s">
        <v>7344</v>
      </c>
    </row>
    <row r="481" spans="1:9" ht="16.5">
      <c r="A481" s="14" t="s">
        <v>7624</v>
      </c>
      <c r="B481" s="21" t="s">
        <v>7601</v>
      </c>
      <c r="C481" s="21" t="s">
        <v>7602</v>
      </c>
      <c r="D481" s="14" t="s">
        <v>7999</v>
      </c>
      <c r="E481" s="12" t="s">
        <v>8151</v>
      </c>
      <c r="F481" s="49" t="s">
        <v>6275</v>
      </c>
      <c r="G481" s="49" t="s">
        <v>6275</v>
      </c>
      <c r="H481" s="55">
        <v>45219</v>
      </c>
      <c r="I481" s="91" t="s">
        <v>7344</v>
      </c>
    </row>
    <row r="482" spans="1:9" ht="16.5">
      <c r="A482" s="14" t="s">
        <v>7659</v>
      </c>
      <c r="B482" s="21" t="s">
        <v>7636</v>
      </c>
      <c r="C482" s="21" t="s">
        <v>7637</v>
      </c>
      <c r="D482" s="14" t="s">
        <v>8032</v>
      </c>
      <c r="E482" s="12" t="s">
        <v>5013</v>
      </c>
      <c r="F482" s="49" t="s">
        <v>6275</v>
      </c>
      <c r="G482" s="49" t="s">
        <v>6275</v>
      </c>
      <c r="H482" s="55">
        <v>45219</v>
      </c>
      <c r="I482" s="91" t="s">
        <v>7344</v>
      </c>
    </row>
    <row r="483" spans="1:9" ht="31.5">
      <c r="A483" s="14" t="s">
        <v>7719</v>
      </c>
      <c r="B483" s="21" t="s">
        <v>7720</v>
      </c>
      <c r="C483" s="21" t="s">
        <v>7676</v>
      </c>
      <c r="D483" s="14" t="s">
        <v>8069</v>
      </c>
      <c r="E483" s="12" t="s">
        <v>8151</v>
      </c>
      <c r="F483" s="49" t="s">
        <v>6275</v>
      </c>
      <c r="G483" s="49" t="s">
        <v>6275</v>
      </c>
      <c r="H483" s="55">
        <v>45219</v>
      </c>
      <c r="I483" s="91" t="s">
        <v>7344</v>
      </c>
    </row>
    <row r="484" spans="1:9" ht="16.5">
      <c r="A484" s="14" t="s">
        <v>7766</v>
      </c>
      <c r="B484" s="21" t="s">
        <v>7743</v>
      </c>
      <c r="C484" s="21" t="s">
        <v>7744</v>
      </c>
      <c r="D484" s="14" t="s">
        <v>8103</v>
      </c>
      <c r="E484" s="12" t="s">
        <v>8151</v>
      </c>
      <c r="F484" s="49" t="s">
        <v>6275</v>
      </c>
      <c r="G484" s="49" t="s">
        <v>6275</v>
      </c>
      <c r="H484" s="55">
        <v>45219</v>
      </c>
      <c r="I484" s="91" t="s">
        <v>7344</v>
      </c>
    </row>
    <row r="485" spans="1:9" ht="16.5">
      <c r="A485" s="14" t="s">
        <v>7798</v>
      </c>
      <c r="B485" s="21" t="s">
        <v>7776</v>
      </c>
      <c r="C485" s="21" t="s">
        <v>7744</v>
      </c>
      <c r="D485" s="14" t="s">
        <v>8134</v>
      </c>
      <c r="E485" s="12" t="s">
        <v>5013</v>
      </c>
      <c r="F485" s="49" t="s">
        <v>6275</v>
      </c>
      <c r="G485" s="49" t="s">
        <v>6275</v>
      </c>
      <c r="H485" s="55">
        <v>45219</v>
      </c>
      <c r="I485" s="91" t="s">
        <v>7344</v>
      </c>
    </row>
    <row r="486" spans="1:9" ht="16.5">
      <c r="A486" s="60" t="str">
        <f>("D0017720")</f>
        <v>D0017720</v>
      </c>
      <c r="B486" s="60" t="str">
        <f>("新編基本護理學 :學理與技術. 上冊 /")</f>
        <v>新編基本護理學 :學理與技術. 上冊 /</v>
      </c>
      <c r="C486" s="60" t="str">
        <f>("曹麗英編著")</f>
        <v>曹麗英編著</v>
      </c>
      <c r="D486" s="60" t="str">
        <f>("419.6 8458 2024 V.1 c.19")</f>
        <v>419.6 8458 2024 V.1 c.19</v>
      </c>
      <c r="E486" s="35" t="str">
        <f>("護理部")</f>
        <v>護理部</v>
      </c>
      <c r="F486" s="35" t="s">
        <v>8614</v>
      </c>
      <c r="G486" s="35" t="s">
        <v>8614</v>
      </c>
      <c r="H486" s="55">
        <v>45582</v>
      </c>
      <c r="I486" s="59" t="s">
        <v>8560</v>
      </c>
    </row>
    <row r="487" spans="1:9" ht="16.5">
      <c r="A487" s="60" t="str">
        <f>("D0017747")</f>
        <v>D0017747</v>
      </c>
      <c r="B487" s="60" t="str">
        <f>("新編基本護理學 :學理與技術. 下冊 /")</f>
        <v>新編基本護理學 :學理與技術. 下冊 /</v>
      </c>
      <c r="C487" s="60" t="str">
        <f>("曹麗英編著")</f>
        <v>曹麗英編著</v>
      </c>
      <c r="D487" s="60" t="str">
        <f>("419.6 8458 2024 V.2 c.19")</f>
        <v>419.6 8458 2024 V.2 c.19</v>
      </c>
      <c r="E487" s="35" t="str">
        <f>("護理部")</f>
        <v>護理部</v>
      </c>
      <c r="F487" s="35" t="s">
        <v>8614</v>
      </c>
      <c r="G487" s="35" t="s">
        <v>8614</v>
      </c>
      <c r="H487" s="55">
        <v>45582</v>
      </c>
      <c r="I487" s="59" t="s">
        <v>8560</v>
      </c>
    </row>
    <row r="488" spans="1:9" ht="16.5">
      <c r="A488" s="60" t="str">
        <f>("D0017774")</f>
        <v>D0017774</v>
      </c>
      <c r="B488" s="60" t="str">
        <f>("最新護理診斷手冊 :護理計畫與措施 /")</f>
        <v>最新護理診斷手冊 :護理計畫與措施 /</v>
      </c>
      <c r="C488" s="60" t="str">
        <f>("拉爾夫原著(Ralph, Sheila Sparks)")</f>
        <v>拉爾夫原著(Ralph, Sheila Sparks)</v>
      </c>
      <c r="D488" s="60" t="str">
        <f>("419.812 8359 2023 c.19")</f>
        <v>419.812 8359 2023 c.19</v>
      </c>
      <c r="E488" s="35" t="str">
        <f>("護理部")</f>
        <v>護理部</v>
      </c>
      <c r="F488" s="35" t="s">
        <v>8614</v>
      </c>
      <c r="G488" s="35" t="s">
        <v>8614</v>
      </c>
      <c r="H488" s="55">
        <v>45582</v>
      </c>
      <c r="I488" s="59" t="s">
        <v>8560</v>
      </c>
    </row>
    <row r="489" spans="1:9" ht="31.5">
      <c r="A489" s="14" t="s">
        <v>6180</v>
      </c>
      <c r="B489" s="51" t="s">
        <v>6943</v>
      </c>
      <c r="C489" s="52" t="s">
        <v>6278</v>
      </c>
      <c r="D489" s="35" t="s">
        <v>6239</v>
      </c>
      <c r="E489" s="44" t="s">
        <v>6134</v>
      </c>
      <c r="F489" s="48" t="s">
        <v>6266</v>
      </c>
      <c r="G489" s="48" t="s">
        <v>6266</v>
      </c>
      <c r="H489" s="54">
        <v>43823</v>
      </c>
      <c r="I489" s="86" t="s">
        <v>6467</v>
      </c>
    </row>
    <row r="490" spans="1:9" ht="16.5">
      <c r="A490" s="14" t="s">
        <v>6156</v>
      </c>
      <c r="B490" s="51" t="s">
        <v>6942</v>
      </c>
      <c r="C490" s="52" t="s">
        <v>6273</v>
      </c>
      <c r="D490" s="35" t="s">
        <v>6208</v>
      </c>
      <c r="E490" s="44" t="s">
        <v>6134</v>
      </c>
      <c r="F490" s="48" t="s">
        <v>6266</v>
      </c>
      <c r="G490" s="48" t="s">
        <v>6266</v>
      </c>
      <c r="H490" s="54">
        <v>43823</v>
      </c>
      <c r="I490" s="86" t="s">
        <v>6467</v>
      </c>
    </row>
    <row r="491" spans="1:9" ht="16.5">
      <c r="A491" s="14" t="s">
        <v>7103</v>
      </c>
      <c r="B491" s="50" t="s">
        <v>6135</v>
      </c>
      <c r="C491" s="94" t="s">
        <v>8175</v>
      </c>
      <c r="D491" s="34" t="s">
        <v>6123</v>
      </c>
      <c r="E491" s="44" t="s">
        <v>6134</v>
      </c>
      <c r="F491" s="48" t="s">
        <v>5103</v>
      </c>
      <c r="G491" s="48" t="s">
        <v>5103</v>
      </c>
      <c r="H491" s="55">
        <v>43935</v>
      </c>
      <c r="I491" s="66" t="s">
        <v>6469</v>
      </c>
    </row>
    <row r="492" spans="1:9" ht="16.5">
      <c r="A492" s="14" t="s">
        <v>7104</v>
      </c>
      <c r="B492" s="21" t="s">
        <v>6945</v>
      </c>
      <c r="C492" s="21" t="s">
        <v>6946</v>
      </c>
      <c r="D492" s="14" t="s">
        <v>6952</v>
      </c>
      <c r="E492" s="9" t="s">
        <v>5013</v>
      </c>
      <c r="F492" s="14" t="s">
        <v>5103</v>
      </c>
      <c r="G492" s="14" t="s">
        <v>5103</v>
      </c>
      <c r="H492" s="55">
        <v>44684</v>
      </c>
      <c r="I492" s="77" t="s">
        <v>6983</v>
      </c>
    </row>
    <row r="493" spans="1:9" ht="31.5">
      <c r="A493" s="14" t="s">
        <v>7488</v>
      </c>
      <c r="B493" s="21" t="s">
        <v>7463</v>
      </c>
      <c r="C493" s="21" t="s">
        <v>7464</v>
      </c>
      <c r="D493" s="14" t="s">
        <v>7871</v>
      </c>
      <c r="E493" s="12" t="s">
        <v>8151</v>
      </c>
      <c r="F493" s="48" t="s">
        <v>6266</v>
      </c>
      <c r="G493" s="48" t="s">
        <v>6266</v>
      </c>
      <c r="H493" s="55">
        <v>45219</v>
      </c>
      <c r="I493" s="91" t="s">
        <v>7344</v>
      </c>
    </row>
    <row r="494" spans="1:9" ht="31.5">
      <c r="A494" s="14" t="s">
        <v>7523</v>
      </c>
      <c r="B494" s="21" t="s">
        <v>7498</v>
      </c>
      <c r="C494" s="21" t="s">
        <v>7499</v>
      </c>
      <c r="D494" s="14" t="s">
        <v>7904</v>
      </c>
      <c r="E494" s="12" t="s">
        <v>5013</v>
      </c>
      <c r="F494" s="48" t="s">
        <v>6266</v>
      </c>
      <c r="G494" s="48" t="s">
        <v>6266</v>
      </c>
      <c r="H494" s="55">
        <v>45219</v>
      </c>
      <c r="I494" s="91" t="s">
        <v>7344</v>
      </c>
    </row>
    <row r="495" spans="1:9" ht="31.5">
      <c r="A495" s="14" t="s">
        <v>7560</v>
      </c>
      <c r="B495" s="21" t="s">
        <v>7535</v>
      </c>
      <c r="C495" s="21" t="s">
        <v>7536</v>
      </c>
      <c r="D495" s="14" t="s">
        <v>7939</v>
      </c>
      <c r="E495" s="12" t="s">
        <v>8151</v>
      </c>
      <c r="F495" s="48" t="s">
        <v>6266</v>
      </c>
      <c r="G495" s="48" t="s">
        <v>6266</v>
      </c>
      <c r="H495" s="55">
        <v>45219</v>
      </c>
      <c r="I495" s="91" t="s">
        <v>7344</v>
      </c>
    </row>
    <row r="496" spans="1:9" ht="16.5">
      <c r="A496" s="14" t="s">
        <v>7594</v>
      </c>
      <c r="B496" s="21" t="s">
        <v>7569</v>
      </c>
      <c r="C496" s="21" t="s">
        <v>7570</v>
      </c>
      <c r="D496" s="14" t="s">
        <v>7971</v>
      </c>
      <c r="E496" s="12" t="s">
        <v>8151</v>
      </c>
      <c r="F496" s="48" t="s">
        <v>6266</v>
      </c>
      <c r="G496" s="48" t="s">
        <v>6266</v>
      </c>
      <c r="H496" s="55">
        <v>45219</v>
      </c>
      <c r="I496" s="91" t="s">
        <v>7344</v>
      </c>
    </row>
    <row r="497" spans="1:9" ht="16.5">
      <c r="A497" s="14" t="s">
        <v>7626</v>
      </c>
      <c r="B497" s="21" t="s">
        <v>7601</v>
      </c>
      <c r="C497" s="21" t="s">
        <v>7602</v>
      </c>
      <c r="D497" s="14" t="s">
        <v>8001</v>
      </c>
      <c r="E497" s="12" t="s">
        <v>8151</v>
      </c>
      <c r="F497" s="48" t="s">
        <v>6266</v>
      </c>
      <c r="G497" s="48" t="s">
        <v>6266</v>
      </c>
      <c r="H497" s="55">
        <v>45219</v>
      </c>
      <c r="I497" s="91" t="s">
        <v>7344</v>
      </c>
    </row>
    <row r="498" spans="1:9" ht="16.5">
      <c r="A498" s="14" t="s">
        <v>7661</v>
      </c>
      <c r="B498" s="21" t="s">
        <v>7636</v>
      </c>
      <c r="C498" s="21" t="s">
        <v>7637</v>
      </c>
      <c r="D498" s="14" t="s">
        <v>8034</v>
      </c>
      <c r="E498" s="12" t="s">
        <v>5013</v>
      </c>
      <c r="F498" s="48" t="s">
        <v>6266</v>
      </c>
      <c r="G498" s="48" t="s">
        <v>6266</v>
      </c>
      <c r="H498" s="55">
        <v>45219</v>
      </c>
      <c r="I498" s="91" t="s">
        <v>7344</v>
      </c>
    </row>
    <row r="499" spans="1:9" ht="31.5">
      <c r="A499" s="14" t="s">
        <v>7723</v>
      </c>
      <c r="B499" s="21" t="s">
        <v>7724</v>
      </c>
      <c r="C499" s="21" t="s">
        <v>7676</v>
      </c>
      <c r="D499" s="14" t="s">
        <v>8071</v>
      </c>
      <c r="E499" s="12" t="s">
        <v>8151</v>
      </c>
      <c r="F499" s="48" t="s">
        <v>6266</v>
      </c>
      <c r="G499" s="48" t="s">
        <v>6266</v>
      </c>
      <c r="H499" s="55">
        <v>45219</v>
      </c>
      <c r="I499" s="91" t="s">
        <v>7344</v>
      </c>
    </row>
    <row r="500" spans="1:9" ht="16.5">
      <c r="A500" s="14" t="s">
        <v>7768</v>
      </c>
      <c r="B500" s="21" t="s">
        <v>7743</v>
      </c>
      <c r="C500" s="21" t="s">
        <v>7744</v>
      </c>
      <c r="D500" s="14" t="s">
        <v>8105</v>
      </c>
      <c r="E500" s="12" t="s">
        <v>8151</v>
      </c>
      <c r="F500" s="48" t="s">
        <v>6266</v>
      </c>
      <c r="G500" s="48" t="s">
        <v>6266</v>
      </c>
      <c r="H500" s="55">
        <v>45219</v>
      </c>
      <c r="I500" s="91" t="s">
        <v>7344</v>
      </c>
    </row>
    <row r="501" spans="1:9" ht="16.5">
      <c r="A501" s="14" t="s">
        <v>7800</v>
      </c>
      <c r="B501" s="21" t="s">
        <v>7776</v>
      </c>
      <c r="C501" s="21" t="s">
        <v>7744</v>
      </c>
      <c r="D501" s="14" t="s">
        <v>8136</v>
      </c>
      <c r="E501" s="12" t="s">
        <v>5013</v>
      </c>
      <c r="F501" s="48" t="s">
        <v>6266</v>
      </c>
      <c r="G501" s="48" t="s">
        <v>6266</v>
      </c>
      <c r="H501" s="55">
        <v>45219</v>
      </c>
      <c r="I501" s="91" t="s">
        <v>7344</v>
      </c>
    </row>
    <row r="502" spans="1:9" ht="16.5">
      <c r="A502" s="60" t="str">
        <f>("D0017719")</f>
        <v>D0017719</v>
      </c>
      <c r="B502" s="60" t="str">
        <f>("新編基本護理學 :學理與技術. 上冊 /")</f>
        <v>新編基本護理學 :學理與技術. 上冊 /</v>
      </c>
      <c r="C502" s="60" t="str">
        <f>("曹麗英編著")</f>
        <v>曹麗英編著</v>
      </c>
      <c r="D502" s="60" t="str">
        <f>("419.6 8458 2024 V.1 c.18")</f>
        <v>419.6 8458 2024 V.1 c.18</v>
      </c>
      <c r="E502" s="35" t="str">
        <f>("護理部")</f>
        <v>護理部</v>
      </c>
      <c r="F502" s="35" t="s">
        <v>8613</v>
      </c>
      <c r="G502" s="35" t="s">
        <v>8613</v>
      </c>
      <c r="H502" s="55">
        <v>45582</v>
      </c>
      <c r="I502" s="59" t="s">
        <v>8560</v>
      </c>
    </row>
    <row r="503" spans="1:9" ht="16.5">
      <c r="A503" s="60" t="str">
        <f>("D0017746")</f>
        <v>D0017746</v>
      </c>
      <c r="B503" s="60" t="str">
        <f>("新編基本護理學 :學理與技術. 下冊 /")</f>
        <v>新編基本護理學 :學理與技術. 下冊 /</v>
      </c>
      <c r="C503" s="60" t="str">
        <f>("曹麗英編著")</f>
        <v>曹麗英編著</v>
      </c>
      <c r="D503" s="60" t="str">
        <f>("419.6 8458 2024 V.2 c.18")</f>
        <v>419.6 8458 2024 V.2 c.18</v>
      </c>
      <c r="E503" s="35" t="str">
        <f>("護理部")</f>
        <v>護理部</v>
      </c>
      <c r="F503" s="35" t="s">
        <v>8613</v>
      </c>
      <c r="G503" s="35" t="s">
        <v>8613</v>
      </c>
      <c r="H503" s="55">
        <v>45582</v>
      </c>
      <c r="I503" s="59" t="s">
        <v>8560</v>
      </c>
    </row>
    <row r="504" spans="1:9" ht="16.5">
      <c r="A504" s="60" t="str">
        <f>("D0017773")</f>
        <v>D0017773</v>
      </c>
      <c r="B504" s="60" t="str">
        <f>("最新護理診斷手冊 :護理計畫與措施 /")</f>
        <v>最新護理診斷手冊 :護理計畫與措施 /</v>
      </c>
      <c r="C504" s="60" t="str">
        <f>("拉爾夫原著(Ralph, Sheila Sparks)")</f>
        <v>拉爾夫原著(Ralph, Sheila Sparks)</v>
      </c>
      <c r="D504" s="60" t="str">
        <f>("419.812 8359 2023 c.18")</f>
        <v>419.812 8359 2023 c.18</v>
      </c>
      <c r="E504" s="35" t="str">
        <f>("護理部")</f>
        <v>護理部</v>
      </c>
      <c r="F504" s="35" t="s">
        <v>8613</v>
      </c>
      <c r="G504" s="35" t="s">
        <v>8613</v>
      </c>
      <c r="H504" s="55">
        <v>45582</v>
      </c>
      <c r="I504" s="59" t="s">
        <v>8560</v>
      </c>
    </row>
    <row r="505" spans="1:9" ht="16.5">
      <c r="A505" s="14" t="s">
        <v>1444</v>
      </c>
      <c r="B505" s="18" t="s">
        <v>5510</v>
      </c>
      <c r="C505" s="18" t="s">
        <v>1446</v>
      </c>
      <c r="D505" s="9" t="s">
        <v>1434</v>
      </c>
      <c r="E505" s="9" t="s">
        <v>5013</v>
      </c>
      <c r="F505" s="14" t="s">
        <v>5088</v>
      </c>
      <c r="G505" s="14" t="s">
        <v>5088</v>
      </c>
      <c r="H505" s="9" t="s">
        <v>864</v>
      </c>
      <c r="I505" s="25" t="s">
        <v>8256</v>
      </c>
    </row>
    <row r="506" spans="1:9" ht="31.5">
      <c r="A506" s="14" t="s">
        <v>4855</v>
      </c>
      <c r="B506" s="18" t="s">
        <v>5514</v>
      </c>
      <c r="C506" s="18" t="s">
        <v>5042</v>
      </c>
      <c r="D506" s="9" t="s">
        <v>4856</v>
      </c>
      <c r="E506" s="9" t="s">
        <v>5013</v>
      </c>
      <c r="F506" s="14" t="s">
        <v>5088</v>
      </c>
      <c r="G506" s="14" t="s">
        <v>5088</v>
      </c>
      <c r="H506" s="9" t="s">
        <v>3235</v>
      </c>
      <c r="I506" s="27" t="s">
        <v>4447</v>
      </c>
    </row>
    <row r="507" spans="1:9" ht="16.5">
      <c r="A507" s="14" t="s">
        <v>4923</v>
      </c>
      <c r="B507" s="18" t="s">
        <v>5523</v>
      </c>
      <c r="C507" s="18" t="s">
        <v>5062</v>
      </c>
      <c r="D507" s="9" t="s">
        <v>4924</v>
      </c>
      <c r="E507" s="9" t="s">
        <v>5013</v>
      </c>
      <c r="F507" s="14" t="s">
        <v>5088</v>
      </c>
      <c r="G507" s="14" t="s">
        <v>5088</v>
      </c>
      <c r="H507" s="9" t="s">
        <v>3235</v>
      </c>
      <c r="I507" s="27" t="s">
        <v>4447</v>
      </c>
    </row>
    <row r="508" spans="1:9" ht="31.5">
      <c r="A508" s="14" t="s">
        <v>6184</v>
      </c>
      <c r="B508" s="51" t="s">
        <v>6943</v>
      </c>
      <c r="C508" s="52" t="s">
        <v>6278</v>
      </c>
      <c r="D508" s="35" t="s">
        <v>6243</v>
      </c>
      <c r="E508" s="44" t="s">
        <v>6134</v>
      </c>
      <c r="F508" s="48" t="s">
        <v>6270</v>
      </c>
      <c r="G508" s="48" t="s">
        <v>6270</v>
      </c>
      <c r="H508" s="55">
        <v>43823</v>
      </c>
      <c r="I508" s="86" t="s">
        <v>6467</v>
      </c>
    </row>
    <row r="509" spans="1:9" ht="16.5">
      <c r="A509" s="14" t="s">
        <v>6159</v>
      </c>
      <c r="B509" s="51" t="s">
        <v>6942</v>
      </c>
      <c r="C509" s="52" t="s">
        <v>6273</v>
      </c>
      <c r="D509" s="35" t="s">
        <v>6211</v>
      </c>
      <c r="E509" s="44" t="s">
        <v>6134</v>
      </c>
      <c r="F509" s="48" t="s">
        <v>6270</v>
      </c>
      <c r="G509" s="48" t="s">
        <v>6270</v>
      </c>
      <c r="H509" s="55">
        <v>43823</v>
      </c>
      <c r="I509" s="86" t="s">
        <v>6467</v>
      </c>
    </row>
    <row r="510" spans="1:9" ht="16.5">
      <c r="A510" s="14" t="s">
        <v>7101</v>
      </c>
      <c r="B510" s="50" t="s">
        <v>6135</v>
      </c>
      <c r="C510" s="94" t="s">
        <v>8175</v>
      </c>
      <c r="D510" s="34" t="s">
        <v>6114</v>
      </c>
      <c r="E510" s="44" t="s">
        <v>6134</v>
      </c>
      <c r="F510" s="49" t="s">
        <v>5088</v>
      </c>
      <c r="G510" s="49" t="s">
        <v>5088</v>
      </c>
      <c r="H510" s="55">
        <v>43935</v>
      </c>
      <c r="I510" s="66" t="s">
        <v>6469</v>
      </c>
    </row>
    <row r="511" spans="1:9" ht="16.5">
      <c r="A511" s="14" t="s">
        <v>7102</v>
      </c>
      <c r="B511" s="21" t="s">
        <v>6945</v>
      </c>
      <c r="C511" s="21" t="s">
        <v>6946</v>
      </c>
      <c r="D511" s="14" t="s">
        <v>6967</v>
      </c>
      <c r="E511" s="9" t="s">
        <v>5013</v>
      </c>
      <c r="F511" s="49" t="s">
        <v>5088</v>
      </c>
      <c r="G511" s="49" t="s">
        <v>5088</v>
      </c>
      <c r="H511" s="55">
        <v>44684</v>
      </c>
      <c r="I511" s="77" t="s">
        <v>6983</v>
      </c>
    </row>
    <row r="512" spans="1:9" ht="16.5">
      <c r="A512" s="14" t="s">
        <v>7451</v>
      </c>
      <c r="B512" s="21" t="s">
        <v>7436</v>
      </c>
      <c r="C512" s="21" t="s">
        <v>7437</v>
      </c>
      <c r="D512" s="14" t="s">
        <v>7836</v>
      </c>
      <c r="E512" s="12" t="s">
        <v>5013</v>
      </c>
      <c r="F512" s="48" t="s">
        <v>6270</v>
      </c>
      <c r="G512" s="48" t="s">
        <v>6270</v>
      </c>
      <c r="H512" s="55">
        <v>45219</v>
      </c>
      <c r="I512" s="91" t="s">
        <v>7344</v>
      </c>
    </row>
    <row r="513" spans="1:9" ht="31.5">
      <c r="A513" s="14" t="s">
        <v>7478</v>
      </c>
      <c r="B513" s="21" t="s">
        <v>7463</v>
      </c>
      <c r="C513" s="21" t="s">
        <v>7464</v>
      </c>
      <c r="D513" s="14" t="s">
        <v>7861</v>
      </c>
      <c r="E513" s="12" t="s">
        <v>8151</v>
      </c>
      <c r="F513" s="48" t="s">
        <v>6270</v>
      </c>
      <c r="G513" s="48" t="s">
        <v>6270</v>
      </c>
      <c r="H513" s="55">
        <v>45219</v>
      </c>
      <c r="I513" s="91" t="s">
        <v>7344</v>
      </c>
    </row>
    <row r="514" spans="1:9" ht="31.5">
      <c r="A514" s="14" t="s">
        <v>7513</v>
      </c>
      <c r="B514" s="21" t="s">
        <v>7498</v>
      </c>
      <c r="C514" s="21" t="s">
        <v>7499</v>
      </c>
      <c r="D514" s="14" t="s">
        <v>7894</v>
      </c>
      <c r="E514" s="12" t="s">
        <v>5013</v>
      </c>
      <c r="F514" s="48" t="s">
        <v>8161</v>
      </c>
      <c r="G514" s="48" t="s">
        <v>8161</v>
      </c>
      <c r="H514" s="55">
        <v>45219</v>
      </c>
      <c r="I514" s="91" t="s">
        <v>7344</v>
      </c>
    </row>
    <row r="515" spans="1:9" ht="31.5">
      <c r="A515" s="14" t="s">
        <v>7550</v>
      </c>
      <c r="B515" s="21" t="s">
        <v>7535</v>
      </c>
      <c r="C515" s="21" t="s">
        <v>7536</v>
      </c>
      <c r="D515" s="14" t="s">
        <v>7929</v>
      </c>
      <c r="E515" s="12" t="s">
        <v>8151</v>
      </c>
      <c r="F515" s="48" t="s">
        <v>8161</v>
      </c>
      <c r="G515" s="48" t="s">
        <v>8161</v>
      </c>
      <c r="H515" s="55">
        <v>45219</v>
      </c>
      <c r="I515" s="91" t="s">
        <v>7344</v>
      </c>
    </row>
    <row r="516" spans="1:9" ht="16.5">
      <c r="A516" s="14" t="s">
        <v>7584</v>
      </c>
      <c r="B516" s="21" t="s">
        <v>7569</v>
      </c>
      <c r="C516" s="21" t="s">
        <v>7570</v>
      </c>
      <c r="D516" s="14" t="s">
        <v>7961</v>
      </c>
      <c r="E516" s="12" t="s">
        <v>8151</v>
      </c>
      <c r="F516" s="48" t="s">
        <v>8161</v>
      </c>
      <c r="G516" s="48" t="s">
        <v>8161</v>
      </c>
      <c r="H516" s="55">
        <v>45219</v>
      </c>
      <c r="I516" s="91" t="s">
        <v>7344</v>
      </c>
    </row>
    <row r="517" spans="1:9" ht="16.5">
      <c r="A517" s="14" t="s">
        <v>7616</v>
      </c>
      <c r="B517" s="21" t="s">
        <v>7601</v>
      </c>
      <c r="C517" s="21" t="s">
        <v>7602</v>
      </c>
      <c r="D517" s="14" t="s">
        <v>7991</v>
      </c>
      <c r="E517" s="12" t="s">
        <v>8151</v>
      </c>
      <c r="F517" s="48" t="s">
        <v>8161</v>
      </c>
      <c r="G517" s="48" t="s">
        <v>8161</v>
      </c>
      <c r="H517" s="55">
        <v>45219</v>
      </c>
      <c r="I517" s="91" t="s">
        <v>7344</v>
      </c>
    </row>
    <row r="518" spans="1:9" ht="16.5">
      <c r="A518" s="14" t="s">
        <v>7651</v>
      </c>
      <c r="B518" s="21" t="s">
        <v>7636</v>
      </c>
      <c r="C518" s="21" t="s">
        <v>7637</v>
      </c>
      <c r="D518" s="14" t="s">
        <v>8024</v>
      </c>
      <c r="E518" s="12" t="s">
        <v>5013</v>
      </c>
      <c r="F518" s="48" t="s">
        <v>8161</v>
      </c>
      <c r="G518" s="48" t="s">
        <v>8161</v>
      </c>
      <c r="H518" s="55">
        <v>45219</v>
      </c>
      <c r="I518" s="91" t="s">
        <v>7344</v>
      </c>
    </row>
    <row r="519" spans="1:9" ht="31.5">
      <c r="A519" s="14" t="s">
        <v>7703</v>
      </c>
      <c r="B519" s="21" t="s">
        <v>7704</v>
      </c>
      <c r="C519" s="21" t="s">
        <v>7676</v>
      </c>
      <c r="D519" s="14" t="s">
        <v>8061</v>
      </c>
      <c r="E519" s="12" t="s">
        <v>8151</v>
      </c>
      <c r="F519" s="48" t="s">
        <v>8161</v>
      </c>
      <c r="G519" s="48" t="s">
        <v>8161</v>
      </c>
      <c r="H519" s="55">
        <v>45219</v>
      </c>
      <c r="I519" s="91" t="s">
        <v>7344</v>
      </c>
    </row>
    <row r="520" spans="1:9" ht="16.5">
      <c r="A520" s="14" t="s">
        <v>7758</v>
      </c>
      <c r="B520" s="21" t="s">
        <v>7743</v>
      </c>
      <c r="C520" s="21" t="s">
        <v>7744</v>
      </c>
      <c r="D520" s="14" t="s">
        <v>8095</v>
      </c>
      <c r="E520" s="12" t="s">
        <v>8151</v>
      </c>
      <c r="F520" s="48" t="s">
        <v>8161</v>
      </c>
      <c r="G520" s="48" t="s">
        <v>8161</v>
      </c>
      <c r="H520" s="55">
        <v>45219</v>
      </c>
      <c r="I520" s="91" t="s">
        <v>7344</v>
      </c>
    </row>
    <row r="521" spans="1:9" ht="16.5">
      <c r="A521" s="14" t="s">
        <v>7790</v>
      </c>
      <c r="B521" s="21" t="s">
        <v>7776</v>
      </c>
      <c r="C521" s="21" t="s">
        <v>7744</v>
      </c>
      <c r="D521" s="14" t="s">
        <v>8126</v>
      </c>
      <c r="E521" s="12" t="s">
        <v>5013</v>
      </c>
      <c r="F521" s="48" t="s">
        <v>8161</v>
      </c>
      <c r="G521" s="48" t="s">
        <v>8161</v>
      </c>
      <c r="H521" s="55">
        <v>45219</v>
      </c>
      <c r="I521" s="91" t="s">
        <v>7344</v>
      </c>
    </row>
    <row r="522" spans="1:9" ht="16.5">
      <c r="A522" s="60" t="str">
        <f>("D0017709")</f>
        <v>D0017709</v>
      </c>
      <c r="B522" s="60" t="str">
        <f>("新編基本護理學 :學理與技術. 上冊 /")</f>
        <v>新編基本護理學 :學理與技術. 上冊 /</v>
      </c>
      <c r="C522" s="60" t="str">
        <f>("曹麗英編著")</f>
        <v>曹麗英編著</v>
      </c>
      <c r="D522" s="60" t="str">
        <f>("419.6 8458 2024 V.1 c.8")</f>
        <v>419.6 8458 2024 V.1 c.8</v>
      </c>
      <c r="E522" s="35" t="str">
        <f>("護理部")</f>
        <v>護理部</v>
      </c>
      <c r="F522" s="35" t="s">
        <v>8603</v>
      </c>
      <c r="G522" s="35" t="s">
        <v>8603</v>
      </c>
      <c r="H522" s="55">
        <v>45582</v>
      </c>
      <c r="I522" s="59" t="s">
        <v>8560</v>
      </c>
    </row>
    <row r="523" spans="1:9" ht="16.5">
      <c r="A523" s="60" t="str">
        <f>("D0017736")</f>
        <v>D0017736</v>
      </c>
      <c r="B523" s="60" t="str">
        <f>("新編基本護理學 :學理與技術. 下冊 /")</f>
        <v>新編基本護理學 :學理與技術. 下冊 /</v>
      </c>
      <c r="C523" s="60" t="str">
        <f>("曹麗英編著")</f>
        <v>曹麗英編著</v>
      </c>
      <c r="D523" s="60" t="str">
        <f>("419.6 8458 2024 V.2 c.8")</f>
        <v>419.6 8458 2024 V.2 c.8</v>
      </c>
      <c r="E523" s="35" t="str">
        <f>("護理部")</f>
        <v>護理部</v>
      </c>
      <c r="F523" s="35" t="s">
        <v>8603</v>
      </c>
      <c r="G523" s="35" t="s">
        <v>8603</v>
      </c>
      <c r="H523" s="55">
        <v>45582</v>
      </c>
      <c r="I523" s="59" t="s">
        <v>8560</v>
      </c>
    </row>
    <row r="524" spans="1:9" ht="16.5">
      <c r="A524" s="60" t="str">
        <f>("D0017763")</f>
        <v>D0017763</v>
      </c>
      <c r="B524" s="60" t="str">
        <f>("最新護理診斷手冊 :護理計畫與措施 /")</f>
        <v>最新護理診斷手冊 :護理計畫與措施 /</v>
      </c>
      <c r="C524" s="60" t="str">
        <f>("拉爾夫原著(Ralph, Sheila Sparks)")</f>
        <v>拉爾夫原著(Ralph, Sheila Sparks)</v>
      </c>
      <c r="D524" s="60" t="str">
        <f>("419.812 8359 2023 c.8")</f>
        <v>419.812 8359 2023 c.8</v>
      </c>
      <c r="E524" s="35" t="str">
        <f>("護理部")</f>
        <v>護理部</v>
      </c>
      <c r="F524" s="120" t="s">
        <v>8603</v>
      </c>
      <c r="G524" s="120" t="s">
        <v>8603</v>
      </c>
      <c r="H524" s="55">
        <v>45582</v>
      </c>
      <c r="I524" s="59" t="s">
        <v>8560</v>
      </c>
    </row>
    <row r="525" spans="1:9" ht="31.5">
      <c r="A525" s="14" t="s">
        <v>6179</v>
      </c>
      <c r="B525" s="51" t="s">
        <v>6943</v>
      </c>
      <c r="C525" s="52" t="s">
        <v>6278</v>
      </c>
      <c r="D525" s="35" t="s">
        <v>6238</v>
      </c>
      <c r="E525" s="44" t="s">
        <v>6134</v>
      </c>
      <c r="F525" s="48" t="s">
        <v>6265</v>
      </c>
      <c r="G525" s="48" t="s">
        <v>6265</v>
      </c>
      <c r="H525" s="55">
        <v>43823</v>
      </c>
      <c r="I525" s="86" t="s">
        <v>6467</v>
      </c>
    </row>
    <row r="526" spans="1:9" ht="16.5">
      <c r="A526" s="14" t="s">
        <v>6155</v>
      </c>
      <c r="B526" s="51" t="s">
        <v>6942</v>
      </c>
      <c r="C526" s="52" t="s">
        <v>6273</v>
      </c>
      <c r="D526" s="35" t="s">
        <v>6207</v>
      </c>
      <c r="E526" s="44" t="s">
        <v>6134</v>
      </c>
      <c r="F526" s="48" t="s">
        <v>6265</v>
      </c>
      <c r="G526" s="48" t="s">
        <v>6265</v>
      </c>
      <c r="H526" s="55">
        <v>43823</v>
      </c>
      <c r="I526" s="86" t="s">
        <v>6467</v>
      </c>
    </row>
    <row r="527" spans="1:9" ht="16.5">
      <c r="A527" s="14" t="s">
        <v>7100</v>
      </c>
      <c r="B527" s="21" t="s">
        <v>6945</v>
      </c>
      <c r="C527" s="21" t="s">
        <v>6946</v>
      </c>
      <c r="D527" s="14" t="s">
        <v>6977</v>
      </c>
      <c r="E527" s="9" t="s">
        <v>5013</v>
      </c>
      <c r="F527" s="14" t="s">
        <v>5081</v>
      </c>
      <c r="G527" s="14" t="s">
        <v>5081</v>
      </c>
      <c r="H527" s="55">
        <v>44684</v>
      </c>
      <c r="I527" s="77" t="s">
        <v>6983</v>
      </c>
    </row>
    <row r="528" spans="1:9" ht="16.5">
      <c r="A528" s="14" t="s">
        <v>7450</v>
      </c>
      <c r="B528" s="21" t="s">
        <v>7436</v>
      </c>
      <c r="C528" s="21" t="s">
        <v>7437</v>
      </c>
      <c r="D528" s="14" t="s">
        <v>7835</v>
      </c>
      <c r="E528" s="12" t="s">
        <v>8151</v>
      </c>
      <c r="F528" s="14" t="s">
        <v>5081</v>
      </c>
      <c r="G528" s="14" t="s">
        <v>5081</v>
      </c>
      <c r="H528" s="55">
        <v>45219</v>
      </c>
      <c r="I528" s="91" t="s">
        <v>7344</v>
      </c>
    </row>
    <row r="529" spans="1:9" ht="31.5">
      <c r="A529" s="14" t="s">
        <v>7477</v>
      </c>
      <c r="B529" s="21" t="s">
        <v>7463</v>
      </c>
      <c r="C529" s="21" t="s">
        <v>7464</v>
      </c>
      <c r="D529" s="14" t="s">
        <v>7860</v>
      </c>
      <c r="E529" s="12" t="s">
        <v>5013</v>
      </c>
      <c r="F529" s="14" t="s">
        <v>5081</v>
      </c>
      <c r="G529" s="14" t="s">
        <v>5081</v>
      </c>
      <c r="H529" s="55">
        <v>45219</v>
      </c>
      <c r="I529" s="91" t="s">
        <v>7344</v>
      </c>
    </row>
    <row r="530" spans="1:9" ht="31.5">
      <c r="A530" s="14" t="s">
        <v>7512</v>
      </c>
      <c r="B530" s="21" t="s">
        <v>7498</v>
      </c>
      <c r="C530" s="21" t="s">
        <v>7499</v>
      </c>
      <c r="D530" s="14" t="s">
        <v>7893</v>
      </c>
      <c r="E530" s="12" t="s">
        <v>8151</v>
      </c>
      <c r="F530" s="14" t="s">
        <v>5081</v>
      </c>
      <c r="G530" s="14" t="s">
        <v>5081</v>
      </c>
      <c r="H530" s="55">
        <v>45219</v>
      </c>
      <c r="I530" s="91" t="s">
        <v>7344</v>
      </c>
    </row>
    <row r="531" spans="1:9" ht="31.5">
      <c r="A531" s="14" t="s">
        <v>7549</v>
      </c>
      <c r="B531" s="21" t="s">
        <v>7535</v>
      </c>
      <c r="C531" s="21" t="s">
        <v>7536</v>
      </c>
      <c r="D531" s="14" t="s">
        <v>7928</v>
      </c>
      <c r="E531" s="12" t="s">
        <v>5013</v>
      </c>
      <c r="F531" s="14" t="s">
        <v>5081</v>
      </c>
      <c r="G531" s="14" t="s">
        <v>5081</v>
      </c>
      <c r="H531" s="55">
        <v>45219</v>
      </c>
      <c r="I531" s="91" t="s">
        <v>7344</v>
      </c>
    </row>
    <row r="532" spans="1:9" ht="16.5">
      <c r="A532" s="14" t="s">
        <v>7583</v>
      </c>
      <c r="B532" s="21" t="s">
        <v>7569</v>
      </c>
      <c r="C532" s="21" t="s">
        <v>7570</v>
      </c>
      <c r="D532" s="14" t="s">
        <v>7960</v>
      </c>
      <c r="E532" s="12" t="s">
        <v>5013</v>
      </c>
      <c r="F532" s="14" t="s">
        <v>5081</v>
      </c>
      <c r="G532" s="14" t="s">
        <v>5081</v>
      </c>
      <c r="H532" s="55">
        <v>45219</v>
      </c>
      <c r="I532" s="91" t="s">
        <v>7344</v>
      </c>
    </row>
    <row r="533" spans="1:9" ht="16.5">
      <c r="A533" s="14" t="s">
        <v>7615</v>
      </c>
      <c r="B533" s="21" t="s">
        <v>7601</v>
      </c>
      <c r="C533" s="21" t="s">
        <v>7602</v>
      </c>
      <c r="D533" s="14" t="s">
        <v>7990</v>
      </c>
      <c r="E533" s="12" t="s">
        <v>5013</v>
      </c>
      <c r="F533" s="14" t="s">
        <v>5081</v>
      </c>
      <c r="G533" s="14" t="s">
        <v>5081</v>
      </c>
      <c r="H533" s="55">
        <v>45219</v>
      </c>
      <c r="I533" s="91" t="s">
        <v>7344</v>
      </c>
    </row>
    <row r="534" spans="1:9" ht="16.5">
      <c r="A534" s="14" t="s">
        <v>7650</v>
      </c>
      <c r="B534" s="21" t="s">
        <v>7636</v>
      </c>
      <c r="C534" s="21" t="s">
        <v>7637</v>
      </c>
      <c r="D534" s="14" t="s">
        <v>8023</v>
      </c>
      <c r="E534" s="12" t="s">
        <v>8151</v>
      </c>
      <c r="F534" s="14" t="s">
        <v>5081</v>
      </c>
      <c r="G534" s="14" t="s">
        <v>5081</v>
      </c>
      <c r="H534" s="55">
        <v>45219</v>
      </c>
      <c r="I534" s="91" t="s">
        <v>7344</v>
      </c>
    </row>
    <row r="535" spans="1:9" ht="31.5">
      <c r="A535" s="14" t="s">
        <v>7701</v>
      </c>
      <c r="B535" s="21" t="s">
        <v>7702</v>
      </c>
      <c r="C535" s="21" t="s">
        <v>7676</v>
      </c>
      <c r="D535" s="14" t="s">
        <v>8060</v>
      </c>
      <c r="E535" s="12" t="s">
        <v>5013</v>
      </c>
      <c r="F535" s="14" t="s">
        <v>5081</v>
      </c>
      <c r="G535" s="14" t="s">
        <v>5081</v>
      </c>
      <c r="H535" s="55">
        <v>45219</v>
      </c>
      <c r="I535" s="91" t="s">
        <v>7344</v>
      </c>
    </row>
    <row r="536" spans="1:9" ht="16.5">
      <c r="A536" s="14" t="s">
        <v>7757</v>
      </c>
      <c r="B536" s="21" t="s">
        <v>7743</v>
      </c>
      <c r="C536" s="21" t="s">
        <v>7744</v>
      </c>
      <c r="D536" s="14" t="s">
        <v>8094</v>
      </c>
      <c r="E536" s="12" t="s">
        <v>5013</v>
      </c>
      <c r="F536" s="14" t="s">
        <v>5081</v>
      </c>
      <c r="G536" s="14" t="s">
        <v>5081</v>
      </c>
      <c r="H536" s="55">
        <v>45219</v>
      </c>
      <c r="I536" s="91" t="s">
        <v>7344</v>
      </c>
    </row>
    <row r="537" spans="1:9" ht="16.5">
      <c r="A537" s="14" t="s">
        <v>7789</v>
      </c>
      <c r="B537" s="21" t="s">
        <v>7776</v>
      </c>
      <c r="C537" s="21" t="s">
        <v>7744</v>
      </c>
      <c r="D537" s="14" t="s">
        <v>8125</v>
      </c>
      <c r="E537" s="12" t="s">
        <v>8151</v>
      </c>
      <c r="F537" s="14" t="s">
        <v>5081</v>
      </c>
      <c r="G537" s="14" t="s">
        <v>5081</v>
      </c>
      <c r="H537" s="55">
        <v>45219</v>
      </c>
      <c r="I537" s="91" t="s">
        <v>7344</v>
      </c>
    </row>
    <row r="538" spans="1:9" ht="16.5">
      <c r="A538" s="60" t="str">
        <f>("D0017708")</f>
        <v>D0017708</v>
      </c>
      <c r="B538" s="60" t="str">
        <f>("新編基本護理學 :學理與技術. 上冊 /")</f>
        <v>新編基本護理學 :學理與技術. 上冊 /</v>
      </c>
      <c r="C538" s="60" t="str">
        <f>("曹麗英編著")</f>
        <v>曹麗英編著</v>
      </c>
      <c r="D538" s="60" t="str">
        <f>("419.6 8458 2024 V.1 c.7")</f>
        <v>419.6 8458 2024 V.1 c.7</v>
      </c>
      <c r="E538" s="35" t="str">
        <f>("護理部")</f>
        <v>護理部</v>
      </c>
      <c r="F538" s="35" t="s">
        <v>8602</v>
      </c>
      <c r="G538" s="35" t="s">
        <v>8602</v>
      </c>
      <c r="H538" s="55">
        <v>45582</v>
      </c>
      <c r="I538" s="59" t="s">
        <v>8560</v>
      </c>
    </row>
    <row r="539" spans="1:9" ht="16.5">
      <c r="A539" s="60" t="str">
        <f>("D0017735")</f>
        <v>D0017735</v>
      </c>
      <c r="B539" s="60" t="str">
        <f>("新編基本護理學 :學理與技術. 下冊 /")</f>
        <v>新編基本護理學 :學理與技術. 下冊 /</v>
      </c>
      <c r="C539" s="60" t="str">
        <f>("曹麗英編著")</f>
        <v>曹麗英編著</v>
      </c>
      <c r="D539" s="60" t="str">
        <f>("419.6 8458 2024 V.2 c.7")</f>
        <v>419.6 8458 2024 V.2 c.7</v>
      </c>
      <c r="E539" s="35" t="str">
        <f>("護理部")</f>
        <v>護理部</v>
      </c>
      <c r="F539" s="35" t="s">
        <v>8602</v>
      </c>
      <c r="G539" s="35" t="s">
        <v>8602</v>
      </c>
      <c r="H539" s="55">
        <v>45582</v>
      </c>
      <c r="I539" s="59" t="s">
        <v>8560</v>
      </c>
    </row>
    <row r="540" spans="1:9" ht="16.5">
      <c r="A540" s="60" t="str">
        <f>("D0017762")</f>
        <v>D0017762</v>
      </c>
      <c r="B540" s="60" t="str">
        <f>("最新護理診斷手冊 :護理計畫與措施 /")</f>
        <v>最新護理診斷手冊 :護理計畫與措施 /</v>
      </c>
      <c r="C540" s="60" t="str">
        <f>("拉爾夫原著(Ralph, Sheila Sparks)")</f>
        <v>拉爾夫原著(Ralph, Sheila Sparks)</v>
      </c>
      <c r="D540" s="60" t="str">
        <f>("419.812 8359 2023 c.7")</f>
        <v>419.812 8359 2023 c.7</v>
      </c>
      <c r="E540" s="35" t="str">
        <f>("護理部")</f>
        <v>護理部</v>
      </c>
      <c r="F540" s="121" t="s">
        <v>8602</v>
      </c>
      <c r="G540" s="121" t="s">
        <v>8602</v>
      </c>
      <c r="H540" s="55">
        <v>45582</v>
      </c>
      <c r="I540" s="59" t="s">
        <v>8560</v>
      </c>
    </row>
    <row r="541" spans="1:9" ht="16.5">
      <c r="A541" s="14" t="s">
        <v>1440</v>
      </c>
      <c r="B541" s="18" t="s">
        <v>5510</v>
      </c>
      <c r="C541" s="18" t="s">
        <v>1446</v>
      </c>
      <c r="D541" s="9" t="s">
        <v>1436</v>
      </c>
      <c r="E541" s="9" t="s">
        <v>5013</v>
      </c>
      <c r="F541" s="14" t="s">
        <v>6995</v>
      </c>
      <c r="G541" s="14" t="s">
        <v>6995</v>
      </c>
      <c r="H541" s="9" t="s">
        <v>864</v>
      </c>
      <c r="I541" s="25" t="s">
        <v>8256</v>
      </c>
    </row>
    <row r="542" spans="1:9" ht="16.5">
      <c r="A542" s="14" t="s">
        <v>4721</v>
      </c>
      <c r="B542" s="18" t="s">
        <v>5543</v>
      </c>
      <c r="C542" s="18" t="s">
        <v>5043</v>
      </c>
      <c r="D542" s="9" t="s">
        <v>4722</v>
      </c>
      <c r="E542" s="9" t="s">
        <v>5013</v>
      </c>
      <c r="F542" s="14" t="s">
        <v>6995</v>
      </c>
      <c r="G542" s="14" t="s">
        <v>6995</v>
      </c>
      <c r="H542" s="9" t="s">
        <v>3396</v>
      </c>
      <c r="I542" s="37" t="s">
        <v>8253</v>
      </c>
    </row>
    <row r="543" spans="1:9" ht="31.5">
      <c r="A543" s="14" t="s">
        <v>4764</v>
      </c>
      <c r="B543" s="18" t="s">
        <v>5518</v>
      </c>
      <c r="C543" s="18" t="s">
        <v>1612</v>
      </c>
      <c r="D543" s="9" t="s">
        <v>4765</v>
      </c>
      <c r="E543" s="9" t="s">
        <v>5013</v>
      </c>
      <c r="F543" s="49" t="s">
        <v>8159</v>
      </c>
      <c r="G543" s="49" t="s">
        <v>8159</v>
      </c>
      <c r="H543" s="9" t="s">
        <v>3235</v>
      </c>
      <c r="I543" s="27" t="s">
        <v>4447</v>
      </c>
    </row>
    <row r="544" spans="1:9" ht="31.5">
      <c r="A544" s="14" t="s">
        <v>4783</v>
      </c>
      <c r="B544" s="18" t="s">
        <v>5511</v>
      </c>
      <c r="C544" s="18" t="s">
        <v>5044</v>
      </c>
      <c r="D544" s="9" t="s">
        <v>4784</v>
      </c>
      <c r="E544" s="9" t="s">
        <v>5013</v>
      </c>
      <c r="F544" s="49" t="s">
        <v>8159</v>
      </c>
      <c r="G544" s="49" t="s">
        <v>8159</v>
      </c>
      <c r="H544" s="9" t="s">
        <v>3235</v>
      </c>
      <c r="I544" s="27" t="s">
        <v>4447</v>
      </c>
    </row>
    <row r="545" spans="1:9" ht="33">
      <c r="A545" s="14" t="s">
        <v>4883</v>
      </c>
      <c r="B545" s="18" t="s">
        <v>5530</v>
      </c>
      <c r="C545" s="18" t="s">
        <v>5032</v>
      </c>
      <c r="D545" s="9" t="s">
        <v>4884</v>
      </c>
      <c r="E545" s="9" t="s">
        <v>5013</v>
      </c>
      <c r="F545" s="49" t="s">
        <v>8158</v>
      </c>
      <c r="G545" s="49" t="s">
        <v>8158</v>
      </c>
      <c r="H545" s="9" t="s">
        <v>3235</v>
      </c>
      <c r="I545" s="27" t="s">
        <v>4447</v>
      </c>
    </row>
    <row r="546" spans="1:9" ht="33">
      <c r="A546" s="14" t="s">
        <v>7096</v>
      </c>
      <c r="B546" s="51" t="s">
        <v>6943</v>
      </c>
      <c r="C546" s="52" t="s">
        <v>6278</v>
      </c>
      <c r="D546" s="48" t="s">
        <v>6219</v>
      </c>
      <c r="E546" s="44" t="s">
        <v>6134</v>
      </c>
      <c r="F546" s="49" t="s">
        <v>8158</v>
      </c>
      <c r="G546" s="49" t="s">
        <v>8158</v>
      </c>
      <c r="H546" s="54">
        <v>43823</v>
      </c>
      <c r="I546" s="86" t="s">
        <v>6467</v>
      </c>
    </row>
    <row r="547" spans="1:9" ht="31.5">
      <c r="A547" s="14" t="s">
        <v>7097</v>
      </c>
      <c r="B547" s="51" t="s">
        <v>6944</v>
      </c>
      <c r="C547" s="52" t="s">
        <v>6273</v>
      </c>
      <c r="D547" s="48" t="s">
        <v>6191</v>
      </c>
      <c r="E547" s="44" t="s">
        <v>6134</v>
      </c>
      <c r="F547" s="49" t="s">
        <v>8159</v>
      </c>
      <c r="G547" s="49" t="s">
        <v>8159</v>
      </c>
      <c r="H547" s="54">
        <v>43823</v>
      </c>
      <c r="I547" s="86" t="s">
        <v>6467</v>
      </c>
    </row>
    <row r="548" spans="1:9" ht="31.5">
      <c r="A548" s="14" t="s">
        <v>7098</v>
      </c>
      <c r="B548" s="50" t="s">
        <v>6135</v>
      </c>
      <c r="C548" s="94" t="s">
        <v>8175</v>
      </c>
      <c r="D548" s="34" t="s">
        <v>6128</v>
      </c>
      <c r="E548" s="44" t="s">
        <v>6134</v>
      </c>
      <c r="F548" s="49" t="s">
        <v>8159</v>
      </c>
      <c r="G548" s="49" t="s">
        <v>8159</v>
      </c>
      <c r="H548" s="55">
        <v>43935</v>
      </c>
      <c r="I548" s="66" t="s">
        <v>6469</v>
      </c>
    </row>
    <row r="549" spans="1:9" ht="31.5">
      <c r="A549" s="14" t="s">
        <v>7099</v>
      </c>
      <c r="B549" s="21" t="s">
        <v>6945</v>
      </c>
      <c r="C549" s="21" t="s">
        <v>6946</v>
      </c>
      <c r="D549" s="14" t="s">
        <v>6976</v>
      </c>
      <c r="E549" s="12" t="s">
        <v>5013</v>
      </c>
      <c r="F549" s="49" t="s">
        <v>8159</v>
      </c>
      <c r="G549" s="49" t="s">
        <v>8159</v>
      </c>
      <c r="H549" s="55">
        <v>44684</v>
      </c>
      <c r="I549" s="77" t="s">
        <v>6983</v>
      </c>
    </row>
    <row r="550" spans="1:9" ht="31.5">
      <c r="A550" s="14" t="s">
        <v>7487</v>
      </c>
      <c r="B550" s="21" t="s">
        <v>7463</v>
      </c>
      <c r="C550" s="21" t="s">
        <v>7464</v>
      </c>
      <c r="D550" s="14" t="s">
        <v>7870</v>
      </c>
      <c r="E550" s="12" t="s">
        <v>5013</v>
      </c>
      <c r="F550" s="49" t="s">
        <v>8159</v>
      </c>
      <c r="G550" s="49" t="s">
        <v>8159</v>
      </c>
      <c r="H550" s="55">
        <v>45219</v>
      </c>
      <c r="I550" s="91" t="s">
        <v>7344</v>
      </c>
    </row>
    <row r="551" spans="1:9" ht="31.5">
      <c r="A551" s="14" t="s">
        <v>7522</v>
      </c>
      <c r="B551" s="21" t="s">
        <v>7498</v>
      </c>
      <c r="C551" s="21" t="s">
        <v>7499</v>
      </c>
      <c r="D551" s="14" t="s">
        <v>7903</v>
      </c>
      <c r="E551" s="12" t="s">
        <v>8151</v>
      </c>
      <c r="F551" s="49" t="s">
        <v>8159</v>
      </c>
      <c r="G551" s="49" t="s">
        <v>8159</v>
      </c>
      <c r="H551" s="55">
        <v>45219</v>
      </c>
      <c r="I551" s="91" t="s">
        <v>7344</v>
      </c>
    </row>
    <row r="552" spans="1:9" ht="31.5">
      <c r="A552" s="14" t="s">
        <v>7559</v>
      </c>
      <c r="B552" s="21" t="s">
        <v>7535</v>
      </c>
      <c r="C552" s="21" t="s">
        <v>7536</v>
      </c>
      <c r="D552" s="14" t="s">
        <v>7938</v>
      </c>
      <c r="E552" s="12" t="s">
        <v>5013</v>
      </c>
      <c r="F552" s="49" t="s">
        <v>8159</v>
      </c>
      <c r="G552" s="49" t="s">
        <v>8159</v>
      </c>
      <c r="H552" s="55">
        <v>45219</v>
      </c>
      <c r="I552" s="91" t="s">
        <v>7344</v>
      </c>
    </row>
    <row r="553" spans="1:9" ht="31.5">
      <c r="A553" s="14" t="s">
        <v>7593</v>
      </c>
      <c r="B553" s="21" t="s">
        <v>7569</v>
      </c>
      <c r="C553" s="21" t="s">
        <v>7570</v>
      </c>
      <c r="D553" s="14" t="s">
        <v>7970</v>
      </c>
      <c r="E553" s="12" t="s">
        <v>5013</v>
      </c>
      <c r="F553" s="49" t="s">
        <v>8159</v>
      </c>
      <c r="G553" s="49" t="s">
        <v>8159</v>
      </c>
      <c r="H553" s="55">
        <v>45219</v>
      </c>
      <c r="I553" s="91" t="s">
        <v>7344</v>
      </c>
    </row>
    <row r="554" spans="1:9" ht="31.5">
      <c r="A554" s="14" t="s">
        <v>7625</v>
      </c>
      <c r="B554" s="21" t="s">
        <v>7601</v>
      </c>
      <c r="C554" s="21" t="s">
        <v>7602</v>
      </c>
      <c r="D554" s="14" t="s">
        <v>8000</v>
      </c>
      <c r="E554" s="12" t="s">
        <v>5013</v>
      </c>
      <c r="F554" s="49" t="s">
        <v>8159</v>
      </c>
      <c r="G554" s="49" t="s">
        <v>8159</v>
      </c>
      <c r="H554" s="55">
        <v>45219</v>
      </c>
      <c r="I554" s="91" t="s">
        <v>7344</v>
      </c>
    </row>
    <row r="555" spans="1:9" ht="31.5">
      <c r="A555" s="14" t="s">
        <v>7660</v>
      </c>
      <c r="B555" s="21" t="s">
        <v>7636</v>
      </c>
      <c r="C555" s="21" t="s">
        <v>7637</v>
      </c>
      <c r="D555" s="14" t="s">
        <v>8033</v>
      </c>
      <c r="E555" s="12" t="s">
        <v>8151</v>
      </c>
      <c r="F555" s="49" t="s">
        <v>8159</v>
      </c>
      <c r="G555" s="49" t="s">
        <v>8159</v>
      </c>
      <c r="H555" s="55">
        <v>45219</v>
      </c>
      <c r="I555" s="91" t="s">
        <v>7344</v>
      </c>
    </row>
    <row r="556" spans="1:9" ht="31.5">
      <c r="A556" s="14" t="s">
        <v>7721</v>
      </c>
      <c r="B556" s="21" t="s">
        <v>7722</v>
      </c>
      <c r="C556" s="21" t="s">
        <v>7676</v>
      </c>
      <c r="D556" s="14" t="s">
        <v>8070</v>
      </c>
      <c r="E556" s="12" t="s">
        <v>5013</v>
      </c>
      <c r="F556" s="49" t="s">
        <v>8159</v>
      </c>
      <c r="G556" s="49" t="s">
        <v>8159</v>
      </c>
      <c r="H556" s="55">
        <v>45219</v>
      </c>
      <c r="I556" s="91" t="s">
        <v>7344</v>
      </c>
    </row>
    <row r="557" spans="1:9" ht="31.5">
      <c r="A557" s="14" t="s">
        <v>7767</v>
      </c>
      <c r="B557" s="21" t="s">
        <v>7743</v>
      </c>
      <c r="C557" s="21" t="s">
        <v>7744</v>
      </c>
      <c r="D557" s="14" t="s">
        <v>8104</v>
      </c>
      <c r="E557" s="12" t="s">
        <v>5013</v>
      </c>
      <c r="F557" s="49" t="s">
        <v>8159</v>
      </c>
      <c r="G557" s="49" t="s">
        <v>8159</v>
      </c>
      <c r="H557" s="55">
        <v>45219</v>
      </c>
      <c r="I557" s="91" t="s">
        <v>7344</v>
      </c>
    </row>
    <row r="558" spans="1:9" ht="31.5">
      <c r="A558" s="14" t="s">
        <v>7799</v>
      </c>
      <c r="B558" s="21" t="s">
        <v>7776</v>
      </c>
      <c r="C558" s="21" t="s">
        <v>7744</v>
      </c>
      <c r="D558" s="14" t="s">
        <v>8135</v>
      </c>
      <c r="E558" s="12" t="s">
        <v>8151</v>
      </c>
      <c r="F558" s="49" t="s">
        <v>8159</v>
      </c>
      <c r="G558" s="49" t="s">
        <v>8159</v>
      </c>
      <c r="H558" s="55">
        <v>45219</v>
      </c>
      <c r="I558" s="91" t="s">
        <v>7344</v>
      </c>
    </row>
    <row r="559" spans="1:9" ht="16.5">
      <c r="A559" s="14" t="s">
        <v>4941</v>
      </c>
      <c r="B559" s="18" t="s">
        <v>5523</v>
      </c>
      <c r="C559" s="18" t="s">
        <v>5062</v>
      </c>
      <c r="D559" s="9" t="s">
        <v>4942</v>
      </c>
      <c r="E559" s="9" t="s">
        <v>5013</v>
      </c>
      <c r="F559" s="14" t="s">
        <v>5107</v>
      </c>
      <c r="G559" s="14" t="s">
        <v>5107</v>
      </c>
      <c r="H559" s="9" t="s">
        <v>3235</v>
      </c>
      <c r="I559" s="27" t="s">
        <v>4447</v>
      </c>
    </row>
    <row r="560" spans="1:9" ht="16.5">
      <c r="A560" s="14" t="s">
        <v>7095</v>
      </c>
      <c r="B560" s="21" t="s">
        <v>6945</v>
      </c>
      <c r="C560" s="21" t="s">
        <v>6946</v>
      </c>
      <c r="D560" s="14" t="s">
        <v>6966</v>
      </c>
      <c r="E560" s="12" t="s">
        <v>5013</v>
      </c>
      <c r="F560" s="14" t="s">
        <v>5107</v>
      </c>
      <c r="G560" s="14" t="s">
        <v>5107</v>
      </c>
      <c r="H560" s="55">
        <v>44684</v>
      </c>
      <c r="I560" s="77" t="s">
        <v>6983</v>
      </c>
    </row>
    <row r="561" spans="1:9" ht="16.5">
      <c r="A561" s="14" t="s">
        <v>7094</v>
      </c>
      <c r="B561" s="50" t="s">
        <v>6135</v>
      </c>
      <c r="C561" s="94" t="s">
        <v>8175</v>
      </c>
      <c r="D561" s="34" t="s">
        <v>6113</v>
      </c>
      <c r="E561" s="44" t="s">
        <v>6134</v>
      </c>
      <c r="F561" s="34" t="s">
        <v>5083</v>
      </c>
      <c r="G561" s="34" t="s">
        <v>5083</v>
      </c>
      <c r="H561" s="55">
        <v>43935</v>
      </c>
      <c r="I561" s="66" t="s">
        <v>6469</v>
      </c>
    </row>
    <row r="562" spans="1:9" ht="16.5">
      <c r="A562" s="14" t="s">
        <v>7449</v>
      </c>
      <c r="B562" s="21" t="s">
        <v>7436</v>
      </c>
      <c r="C562" s="21" t="s">
        <v>7437</v>
      </c>
      <c r="D562" s="14" t="s">
        <v>7834</v>
      </c>
      <c r="E562" s="12" t="s">
        <v>5013</v>
      </c>
      <c r="F562" s="48" t="s">
        <v>6269</v>
      </c>
      <c r="G562" s="48" t="s">
        <v>6269</v>
      </c>
      <c r="H562" s="55">
        <v>45219</v>
      </c>
      <c r="I562" s="91" t="s">
        <v>7344</v>
      </c>
    </row>
    <row r="563" spans="1:9" ht="31.5">
      <c r="A563" s="14" t="s">
        <v>7476</v>
      </c>
      <c r="B563" s="21" t="s">
        <v>7463</v>
      </c>
      <c r="C563" s="21" t="s">
        <v>7464</v>
      </c>
      <c r="D563" s="14" t="s">
        <v>7859</v>
      </c>
      <c r="E563" s="12" t="s">
        <v>8151</v>
      </c>
      <c r="F563" s="48" t="s">
        <v>6269</v>
      </c>
      <c r="G563" s="48" t="s">
        <v>6269</v>
      </c>
      <c r="H563" s="55">
        <v>45219</v>
      </c>
      <c r="I563" s="91" t="s">
        <v>7344</v>
      </c>
    </row>
    <row r="564" spans="1:9" ht="31.5">
      <c r="A564" s="14" t="s">
        <v>7511</v>
      </c>
      <c r="B564" s="21" t="s">
        <v>7498</v>
      </c>
      <c r="C564" s="21" t="s">
        <v>7499</v>
      </c>
      <c r="D564" s="14" t="s">
        <v>7892</v>
      </c>
      <c r="E564" s="12" t="s">
        <v>5013</v>
      </c>
      <c r="F564" s="48" t="s">
        <v>8157</v>
      </c>
      <c r="G564" s="48" t="s">
        <v>8157</v>
      </c>
      <c r="H564" s="55">
        <v>45219</v>
      </c>
      <c r="I564" s="91" t="s">
        <v>7344</v>
      </c>
    </row>
    <row r="565" spans="1:9" ht="31.5">
      <c r="A565" s="14" t="s">
        <v>7548</v>
      </c>
      <c r="B565" s="21" t="s">
        <v>7535</v>
      </c>
      <c r="C565" s="21" t="s">
        <v>7536</v>
      </c>
      <c r="D565" s="14" t="s">
        <v>7927</v>
      </c>
      <c r="E565" s="12" t="s">
        <v>8151</v>
      </c>
      <c r="F565" s="48" t="s">
        <v>8157</v>
      </c>
      <c r="G565" s="48" t="s">
        <v>8157</v>
      </c>
      <c r="H565" s="55">
        <v>45219</v>
      </c>
      <c r="I565" s="91" t="s">
        <v>7344</v>
      </c>
    </row>
    <row r="566" spans="1:9" ht="16.5">
      <c r="A566" s="14" t="s">
        <v>7582</v>
      </c>
      <c r="B566" s="21" t="s">
        <v>7569</v>
      </c>
      <c r="C566" s="21" t="s">
        <v>7570</v>
      </c>
      <c r="D566" s="14" t="s">
        <v>7959</v>
      </c>
      <c r="E566" s="12" t="s">
        <v>8151</v>
      </c>
      <c r="F566" s="48" t="s">
        <v>8157</v>
      </c>
      <c r="G566" s="48" t="s">
        <v>8157</v>
      </c>
      <c r="H566" s="55">
        <v>45219</v>
      </c>
      <c r="I566" s="91" t="s">
        <v>7344</v>
      </c>
    </row>
    <row r="567" spans="1:9" ht="16.5">
      <c r="A567" s="14" t="s">
        <v>7614</v>
      </c>
      <c r="B567" s="21" t="s">
        <v>7601</v>
      </c>
      <c r="C567" s="21" t="s">
        <v>7602</v>
      </c>
      <c r="D567" s="14" t="s">
        <v>7989</v>
      </c>
      <c r="E567" s="12" t="s">
        <v>8151</v>
      </c>
      <c r="F567" s="48" t="s">
        <v>8157</v>
      </c>
      <c r="G567" s="48" t="s">
        <v>8157</v>
      </c>
      <c r="H567" s="55">
        <v>45219</v>
      </c>
      <c r="I567" s="91" t="s">
        <v>7344</v>
      </c>
    </row>
    <row r="568" spans="1:9" ht="16.5">
      <c r="A568" s="14" t="s">
        <v>7649</v>
      </c>
      <c r="B568" s="21" t="s">
        <v>7636</v>
      </c>
      <c r="C568" s="21" t="s">
        <v>7637</v>
      </c>
      <c r="D568" s="14" t="s">
        <v>8022</v>
      </c>
      <c r="E568" s="12" t="s">
        <v>5013</v>
      </c>
      <c r="F568" s="48" t="s">
        <v>8157</v>
      </c>
      <c r="G568" s="48" t="s">
        <v>8157</v>
      </c>
      <c r="H568" s="55">
        <v>45219</v>
      </c>
      <c r="I568" s="91" t="s">
        <v>7344</v>
      </c>
    </row>
    <row r="569" spans="1:9" ht="31.5">
      <c r="A569" s="14" t="s">
        <v>7699</v>
      </c>
      <c r="B569" s="21" t="s">
        <v>7700</v>
      </c>
      <c r="C569" s="21" t="s">
        <v>7676</v>
      </c>
      <c r="D569" s="14" t="s">
        <v>8059</v>
      </c>
      <c r="E569" s="12" t="s">
        <v>8151</v>
      </c>
      <c r="F569" s="48" t="s">
        <v>8157</v>
      </c>
      <c r="G569" s="48" t="s">
        <v>8157</v>
      </c>
      <c r="H569" s="55">
        <v>45219</v>
      </c>
      <c r="I569" s="91" t="s">
        <v>7344</v>
      </c>
    </row>
    <row r="570" spans="1:9" ht="16.5">
      <c r="A570" s="14" t="s">
        <v>7756</v>
      </c>
      <c r="B570" s="21" t="s">
        <v>7743</v>
      </c>
      <c r="C570" s="21" t="s">
        <v>7744</v>
      </c>
      <c r="D570" s="14" t="s">
        <v>8093</v>
      </c>
      <c r="E570" s="12" t="s">
        <v>8151</v>
      </c>
      <c r="F570" s="48" t="s">
        <v>8157</v>
      </c>
      <c r="G570" s="48" t="s">
        <v>8157</v>
      </c>
      <c r="H570" s="55">
        <v>45219</v>
      </c>
      <c r="I570" s="91" t="s">
        <v>7344</v>
      </c>
    </row>
    <row r="571" spans="1:9" ht="16.5">
      <c r="A571" s="14" t="s">
        <v>7788</v>
      </c>
      <c r="B571" s="21" t="s">
        <v>7776</v>
      </c>
      <c r="C571" s="21" t="s">
        <v>7744</v>
      </c>
      <c r="D571" s="14" t="s">
        <v>8124</v>
      </c>
      <c r="E571" s="12" t="s">
        <v>5013</v>
      </c>
      <c r="F571" s="48" t="s">
        <v>8157</v>
      </c>
      <c r="G571" s="48" t="s">
        <v>8157</v>
      </c>
      <c r="H571" s="55">
        <v>45219</v>
      </c>
      <c r="I571" s="91" t="s">
        <v>7344</v>
      </c>
    </row>
    <row r="572" spans="1:9" ht="16.5">
      <c r="A572" s="60" t="str">
        <f>("D0017711")</f>
        <v>D0017711</v>
      </c>
      <c r="B572" s="60" t="str">
        <f>("新編基本護理學 :學理與技術. 上冊 /")</f>
        <v>新編基本護理學 :學理與技術. 上冊 /</v>
      </c>
      <c r="C572" s="60" t="str">
        <f>("曹麗英編著")</f>
        <v>曹麗英編著</v>
      </c>
      <c r="D572" s="60" t="str">
        <f>("419.6 8458 2024 V.1 c.10")</f>
        <v>419.6 8458 2024 V.1 c.10</v>
      </c>
      <c r="E572" s="35" t="str">
        <f>("護理部")</f>
        <v>護理部</v>
      </c>
      <c r="F572" s="35" t="s">
        <v>8605</v>
      </c>
      <c r="G572" s="35" t="s">
        <v>8605</v>
      </c>
      <c r="H572" s="55">
        <v>45582</v>
      </c>
      <c r="I572" s="59" t="s">
        <v>8560</v>
      </c>
    </row>
    <row r="573" spans="1:9" ht="16.5">
      <c r="A573" s="60" t="str">
        <f>("D0017738")</f>
        <v>D0017738</v>
      </c>
      <c r="B573" s="60" t="str">
        <f>("新編基本護理學 :學理與技術. 下冊 /")</f>
        <v>新編基本護理學 :學理與技術. 下冊 /</v>
      </c>
      <c r="C573" s="60" t="str">
        <f>("曹麗英編著")</f>
        <v>曹麗英編著</v>
      </c>
      <c r="D573" s="60" t="str">
        <f>("419.6 8458 2024 V.2 c.10")</f>
        <v>419.6 8458 2024 V.2 c.10</v>
      </c>
      <c r="E573" s="35" t="str">
        <f>("護理部")</f>
        <v>護理部</v>
      </c>
      <c r="F573" s="35" t="s">
        <v>8605</v>
      </c>
      <c r="G573" s="35" t="s">
        <v>8605</v>
      </c>
      <c r="H573" s="55">
        <v>45582</v>
      </c>
      <c r="I573" s="59" t="s">
        <v>8560</v>
      </c>
    </row>
    <row r="574" spans="1:9" ht="16.5">
      <c r="A574" s="60" t="str">
        <f>("D0017765")</f>
        <v>D0017765</v>
      </c>
      <c r="B574" s="60" t="str">
        <f>("最新護理診斷手冊 :護理計畫與措施 /")</f>
        <v>最新護理診斷手冊 :護理計畫與措施 /</v>
      </c>
      <c r="C574" s="60" t="str">
        <f>("拉爾夫原著(Ralph, Sheila Sparks)")</f>
        <v>拉爾夫原著(Ralph, Sheila Sparks)</v>
      </c>
      <c r="D574" s="60" t="str">
        <f>("419.812 8359 2023 c.10")</f>
        <v>419.812 8359 2023 c.10</v>
      </c>
      <c r="E574" s="35" t="str">
        <f>("護理部")</f>
        <v>護理部</v>
      </c>
      <c r="F574" s="120" t="s">
        <v>8605</v>
      </c>
      <c r="G574" s="120" t="s">
        <v>8605</v>
      </c>
      <c r="H574" s="55">
        <v>45582</v>
      </c>
      <c r="I574" s="59" t="s">
        <v>8560</v>
      </c>
    </row>
    <row r="575" spans="1:9" ht="31.5">
      <c r="A575" s="14" t="s">
        <v>6170</v>
      </c>
      <c r="B575" s="51" t="s">
        <v>6943</v>
      </c>
      <c r="C575" s="52" t="s">
        <v>6278</v>
      </c>
      <c r="D575" s="35" t="s">
        <v>6229</v>
      </c>
      <c r="E575" s="44" t="s">
        <v>6134</v>
      </c>
      <c r="F575" s="49" t="s">
        <v>6257</v>
      </c>
      <c r="G575" s="49" t="s">
        <v>6257</v>
      </c>
      <c r="H575" s="55">
        <v>43823</v>
      </c>
      <c r="I575" s="86" t="s">
        <v>6467</v>
      </c>
    </row>
    <row r="576" spans="1:9" ht="16.5">
      <c r="A576" s="14" t="s">
        <v>7093</v>
      </c>
      <c r="B576" s="50" t="s">
        <v>6135</v>
      </c>
      <c r="C576" s="52" t="s">
        <v>6272</v>
      </c>
      <c r="D576" s="34" t="s">
        <v>6133</v>
      </c>
      <c r="E576" s="44" t="s">
        <v>6134</v>
      </c>
      <c r="F576" s="49" t="s">
        <v>6257</v>
      </c>
      <c r="G576" s="49" t="s">
        <v>6257</v>
      </c>
      <c r="H576" s="55">
        <v>43935</v>
      </c>
      <c r="I576" s="66" t="s">
        <v>6469</v>
      </c>
    </row>
    <row r="577" spans="1:9" ht="16.5">
      <c r="A577" s="14" t="s">
        <v>7448</v>
      </c>
      <c r="B577" s="21" t="s">
        <v>7436</v>
      </c>
      <c r="C577" s="21" t="s">
        <v>7437</v>
      </c>
      <c r="D577" s="14" t="s">
        <v>7833</v>
      </c>
      <c r="E577" s="12" t="s">
        <v>8151</v>
      </c>
      <c r="F577" s="14" t="s">
        <v>5086</v>
      </c>
      <c r="G577" s="14" t="s">
        <v>5086</v>
      </c>
      <c r="H577" s="55">
        <v>45219</v>
      </c>
      <c r="I577" s="91" t="s">
        <v>7344</v>
      </c>
    </row>
    <row r="578" spans="1:9" ht="31.5">
      <c r="A578" s="14" t="s">
        <v>7475</v>
      </c>
      <c r="B578" s="21" t="s">
        <v>7463</v>
      </c>
      <c r="C578" s="21" t="s">
        <v>7464</v>
      </c>
      <c r="D578" s="14" t="s">
        <v>7858</v>
      </c>
      <c r="E578" s="12" t="s">
        <v>5013</v>
      </c>
      <c r="F578" s="14" t="s">
        <v>5086</v>
      </c>
      <c r="G578" s="14" t="s">
        <v>5086</v>
      </c>
      <c r="H578" s="55">
        <v>45219</v>
      </c>
      <c r="I578" s="91" t="s">
        <v>7344</v>
      </c>
    </row>
    <row r="579" spans="1:9" ht="31.5">
      <c r="A579" s="14" t="s">
        <v>7510</v>
      </c>
      <c r="B579" s="21" t="s">
        <v>7498</v>
      </c>
      <c r="C579" s="21" t="s">
        <v>7499</v>
      </c>
      <c r="D579" s="14" t="s">
        <v>7891</v>
      </c>
      <c r="E579" s="12" t="s">
        <v>8151</v>
      </c>
      <c r="F579" s="14" t="s">
        <v>5086</v>
      </c>
      <c r="G579" s="14" t="s">
        <v>5086</v>
      </c>
      <c r="H579" s="55">
        <v>45219</v>
      </c>
      <c r="I579" s="91" t="s">
        <v>7344</v>
      </c>
    </row>
    <row r="580" spans="1:9" ht="31.5">
      <c r="A580" s="14" t="s">
        <v>7547</v>
      </c>
      <c r="B580" s="21" t="s">
        <v>7535</v>
      </c>
      <c r="C580" s="21" t="s">
        <v>7536</v>
      </c>
      <c r="D580" s="14" t="s">
        <v>7926</v>
      </c>
      <c r="E580" s="12" t="s">
        <v>5013</v>
      </c>
      <c r="F580" s="14" t="s">
        <v>5086</v>
      </c>
      <c r="G580" s="14" t="s">
        <v>5086</v>
      </c>
      <c r="H580" s="55">
        <v>45219</v>
      </c>
      <c r="I580" s="91" t="s">
        <v>7344</v>
      </c>
    </row>
    <row r="581" spans="1:9" ht="16.5">
      <c r="A581" s="14" t="s">
        <v>7581</v>
      </c>
      <c r="B581" s="21" t="s">
        <v>7569</v>
      </c>
      <c r="C581" s="21" t="s">
        <v>7570</v>
      </c>
      <c r="D581" s="14" t="s">
        <v>7958</v>
      </c>
      <c r="E581" s="12" t="s">
        <v>5013</v>
      </c>
      <c r="F581" s="14" t="s">
        <v>5086</v>
      </c>
      <c r="G581" s="14" t="s">
        <v>5086</v>
      </c>
      <c r="H581" s="55">
        <v>45219</v>
      </c>
      <c r="I581" s="91" t="s">
        <v>7344</v>
      </c>
    </row>
    <row r="582" spans="1:9" ht="16.5">
      <c r="A582" s="14" t="s">
        <v>7613</v>
      </c>
      <c r="B582" s="21" t="s">
        <v>7601</v>
      </c>
      <c r="C582" s="21" t="s">
        <v>7602</v>
      </c>
      <c r="D582" s="14" t="s">
        <v>7988</v>
      </c>
      <c r="E582" s="12" t="s">
        <v>5013</v>
      </c>
      <c r="F582" s="14" t="s">
        <v>5086</v>
      </c>
      <c r="G582" s="14" t="s">
        <v>5086</v>
      </c>
      <c r="H582" s="55">
        <v>45219</v>
      </c>
      <c r="I582" s="91" t="s">
        <v>7344</v>
      </c>
    </row>
    <row r="583" spans="1:9" ht="16.5">
      <c r="A583" s="14" t="s">
        <v>7648</v>
      </c>
      <c r="B583" s="21" t="s">
        <v>7636</v>
      </c>
      <c r="C583" s="21" t="s">
        <v>7637</v>
      </c>
      <c r="D583" s="14" t="s">
        <v>8021</v>
      </c>
      <c r="E583" s="12" t="s">
        <v>8151</v>
      </c>
      <c r="F583" s="14" t="s">
        <v>5086</v>
      </c>
      <c r="G583" s="14" t="s">
        <v>5086</v>
      </c>
      <c r="H583" s="55">
        <v>45219</v>
      </c>
      <c r="I583" s="91" t="s">
        <v>7344</v>
      </c>
    </row>
    <row r="584" spans="1:9" ht="31.5">
      <c r="A584" s="14" t="s">
        <v>7697</v>
      </c>
      <c r="B584" s="21" t="s">
        <v>7698</v>
      </c>
      <c r="C584" s="21" t="s">
        <v>7676</v>
      </c>
      <c r="D584" s="14" t="s">
        <v>8058</v>
      </c>
      <c r="E584" s="12" t="s">
        <v>5013</v>
      </c>
      <c r="F584" s="14" t="s">
        <v>5086</v>
      </c>
      <c r="G584" s="14" t="s">
        <v>5086</v>
      </c>
      <c r="H584" s="55">
        <v>45219</v>
      </c>
      <c r="I584" s="91" t="s">
        <v>7344</v>
      </c>
    </row>
    <row r="585" spans="1:9" ht="16.5">
      <c r="A585" s="14" t="s">
        <v>7755</v>
      </c>
      <c r="B585" s="21" t="s">
        <v>7743</v>
      </c>
      <c r="C585" s="21" t="s">
        <v>7744</v>
      </c>
      <c r="D585" s="14" t="s">
        <v>8092</v>
      </c>
      <c r="E585" s="12" t="s">
        <v>5013</v>
      </c>
      <c r="F585" s="14" t="s">
        <v>5086</v>
      </c>
      <c r="G585" s="14" t="s">
        <v>5086</v>
      </c>
      <c r="H585" s="55">
        <v>45219</v>
      </c>
      <c r="I585" s="91" t="s">
        <v>7344</v>
      </c>
    </row>
    <row r="586" spans="1:9" ht="16.5">
      <c r="A586" s="14" t="s">
        <v>7787</v>
      </c>
      <c r="B586" s="21" t="s">
        <v>7776</v>
      </c>
      <c r="C586" s="21" t="s">
        <v>7744</v>
      </c>
      <c r="D586" s="14" t="s">
        <v>8123</v>
      </c>
      <c r="E586" s="12" t="s">
        <v>8151</v>
      </c>
      <c r="F586" s="14" t="s">
        <v>5086</v>
      </c>
      <c r="G586" s="14" t="s">
        <v>5086</v>
      </c>
      <c r="H586" s="55">
        <v>45219</v>
      </c>
      <c r="I586" s="91" t="s">
        <v>7344</v>
      </c>
    </row>
    <row r="587" spans="1:9" ht="16.5">
      <c r="A587" s="60" t="str">
        <f>("D0017710")</f>
        <v>D0017710</v>
      </c>
      <c r="B587" s="60" t="str">
        <f>("新編基本護理學 :學理與技術. 上冊 /")</f>
        <v>新編基本護理學 :學理與技術. 上冊 /</v>
      </c>
      <c r="C587" s="60" t="str">
        <f>("曹麗英編著")</f>
        <v>曹麗英編著</v>
      </c>
      <c r="D587" s="60" t="str">
        <f>("419.6 8458 2024 V.1 c.9")</f>
        <v>419.6 8458 2024 V.1 c.9</v>
      </c>
      <c r="E587" s="35" t="str">
        <f>("護理部")</f>
        <v>護理部</v>
      </c>
      <c r="F587" s="35" t="s">
        <v>8604</v>
      </c>
      <c r="G587" s="35" t="s">
        <v>8604</v>
      </c>
      <c r="H587" s="55">
        <v>45582</v>
      </c>
      <c r="I587" s="59" t="s">
        <v>8560</v>
      </c>
    </row>
    <row r="588" spans="1:9" ht="16.5">
      <c r="A588" s="60" t="str">
        <f>("D0017737")</f>
        <v>D0017737</v>
      </c>
      <c r="B588" s="60" t="str">
        <f>("新編基本護理學 :學理與技術. 下冊 /")</f>
        <v>新編基本護理學 :學理與技術. 下冊 /</v>
      </c>
      <c r="C588" s="60" t="str">
        <f>("曹麗英編著")</f>
        <v>曹麗英編著</v>
      </c>
      <c r="D588" s="60" t="str">
        <f>("419.6 8458 2024 V.2 c.9")</f>
        <v>419.6 8458 2024 V.2 c.9</v>
      </c>
      <c r="E588" s="35" t="str">
        <f>("護理部")</f>
        <v>護理部</v>
      </c>
      <c r="F588" s="35" t="s">
        <v>8604</v>
      </c>
      <c r="G588" s="35" t="s">
        <v>8604</v>
      </c>
      <c r="H588" s="55">
        <v>45582</v>
      </c>
      <c r="I588" s="59" t="s">
        <v>8560</v>
      </c>
    </row>
    <row r="589" spans="1:9" ht="16.5">
      <c r="A589" s="60" t="str">
        <f>("D0017764")</f>
        <v>D0017764</v>
      </c>
      <c r="B589" s="60" t="str">
        <f>("最新護理診斷手冊 :護理計畫與措施 /")</f>
        <v>最新護理診斷手冊 :護理計畫與措施 /</v>
      </c>
      <c r="C589" s="60" t="str">
        <f>("拉爾夫原著(Ralph, Sheila Sparks)")</f>
        <v>拉爾夫原著(Ralph, Sheila Sparks)</v>
      </c>
      <c r="D589" s="60" t="str">
        <f>("419.812 8359 2023 c.9")</f>
        <v>419.812 8359 2023 c.9</v>
      </c>
      <c r="E589" s="35" t="str">
        <f>("護理部")</f>
        <v>護理部</v>
      </c>
      <c r="F589" s="120" t="s">
        <v>8604</v>
      </c>
      <c r="G589" s="120" t="s">
        <v>8604</v>
      </c>
      <c r="H589" s="55">
        <v>45582</v>
      </c>
      <c r="I589" s="59" t="s">
        <v>8560</v>
      </c>
    </row>
    <row r="590" spans="1:9" ht="31.5">
      <c r="A590" s="14" t="s">
        <v>6182</v>
      </c>
      <c r="B590" s="51" t="s">
        <v>6943</v>
      </c>
      <c r="C590" s="52" t="s">
        <v>6278</v>
      </c>
      <c r="D590" s="35" t="s">
        <v>6241</v>
      </c>
      <c r="E590" s="44" t="s">
        <v>6134</v>
      </c>
      <c r="F590" s="49" t="s">
        <v>6267</v>
      </c>
      <c r="G590" s="49" t="s">
        <v>6267</v>
      </c>
      <c r="H590" s="54">
        <v>43823</v>
      </c>
      <c r="I590" s="86" t="s">
        <v>6467</v>
      </c>
    </row>
    <row r="591" spans="1:9" ht="16.5">
      <c r="A591" s="14" t="s">
        <v>7091</v>
      </c>
      <c r="B591" s="50" t="s">
        <v>6135</v>
      </c>
      <c r="C591" s="94" t="s">
        <v>8175</v>
      </c>
      <c r="D591" s="34" t="s">
        <v>6111</v>
      </c>
      <c r="E591" s="44" t="s">
        <v>6134</v>
      </c>
      <c r="F591" s="49" t="s">
        <v>5089</v>
      </c>
      <c r="G591" s="49" t="s">
        <v>5089</v>
      </c>
      <c r="H591" s="55">
        <v>43935</v>
      </c>
      <c r="I591" s="66" t="s">
        <v>6469</v>
      </c>
    </row>
    <row r="592" spans="1:9" ht="16.5">
      <c r="A592" s="14" t="s">
        <v>7092</v>
      </c>
      <c r="B592" s="21" t="s">
        <v>6945</v>
      </c>
      <c r="C592" s="21" t="s">
        <v>6946</v>
      </c>
      <c r="D592" s="14" t="s">
        <v>6965</v>
      </c>
      <c r="E592" s="9" t="s">
        <v>5013</v>
      </c>
      <c r="F592" s="14" t="s">
        <v>5089</v>
      </c>
      <c r="G592" s="14" t="s">
        <v>5089</v>
      </c>
      <c r="H592" s="55">
        <v>44684</v>
      </c>
      <c r="I592" s="77" t="s">
        <v>6983</v>
      </c>
    </row>
    <row r="593" spans="1:9" ht="16.5">
      <c r="A593" s="14" t="s">
        <v>7447</v>
      </c>
      <c r="B593" s="21" t="s">
        <v>7436</v>
      </c>
      <c r="C593" s="21" t="s">
        <v>7437</v>
      </c>
      <c r="D593" s="14" t="s">
        <v>7832</v>
      </c>
      <c r="E593" s="12" t="s">
        <v>5013</v>
      </c>
      <c r="F593" s="49" t="s">
        <v>6267</v>
      </c>
      <c r="G593" s="49" t="s">
        <v>6267</v>
      </c>
      <c r="H593" s="55">
        <v>45219</v>
      </c>
      <c r="I593" s="91" t="s">
        <v>7344</v>
      </c>
    </row>
    <row r="594" spans="1:9" ht="31.5">
      <c r="A594" s="14" t="s">
        <v>7474</v>
      </c>
      <c r="B594" s="21" t="s">
        <v>7463</v>
      </c>
      <c r="C594" s="21" t="s">
        <v>7464</v>
      </c>
      <c r="D594" s="14" t="s">
        <v>7857</v>
      </c>
      <c r="E594" s="12" t="s">
        <v>8151</v>
      </c>
      <c r="F594" s="49" t="s">
        <v>6267</v>
      </c>
      <c r="G594" s="49" t="s">
        <v>6267</v>
      </c>
      <c r="H594" s="55">
        <v>45219</v>
      </c>
      <c r="I594" s="91" t="s">
        <v>7344</v>
      </c>
    </row>
    <row r="595" spans="1:9" ht="31.5">
      <c r="A595" s="14" t="s">
        <v>7509</v>
      </c>
      <c r="B595" s="21" t="s">
        <v>7498</v>
      </c>
      <c r="C595" s="21" t="s">
        <v>7499</v>
      </c>
      <c r="D595" s="14" t="s">
        <v>7890</v>
      </c>
      <c r="E595" s="12" t="s">
        <v>5013</v>
      </c>
      <c r="F595" s="49" t="s">
        <v>8155</v>
      </c>
      <c r="G595" s="49" t="s">
        <v>8155</v>
      </c>
      <c r="H595" s="55">
        <v>45219</v>
      </c>
      <c r="I595" s="91" t="s">
        <v>7344</v>
      </c>
    </row>
    <row r="596" spans="1:9" ht="31.5">
      <c r="A596" s="14" t="s">
        <v>7546</v>
      </c>
      <c r="B596" s="21" t="s">
        <v>7535</v>
      </c>
      <c r="C596" s="21" t="s">
        <v>7536</v>
      </c>
      <c r="D596" s="14" t="s">
        <v>7925</v>
      </c>
      <c r="E596" s="12" t="s">
        <v>8151</v>
      </c>
      <c r="F596" s="49" t="s">
        <v>8155</v>
      </c>
      <c r="G596" s="49" t="s">
        <v>8155</v>
      </c>
      <c r="H596" s="55">
        <v>45219</v>
      </c>
      <c r="I596" s="91" t="s">
        <v>7344</v>
      </c>
    </row>
    <row r="597" spans="1:9" ht="16.5">
      <c r="A597" s="14" t="s">
        <v>7580</v>
      </c>
      <c r="B597" s="21" t="s">
        <v>7569</v>
      </c>
      <c r="C597" s="21" t="s">
        <v>7570</v>
      </c>
      <c r="D597" s="14" t="s">
        <v>7957</v>
      </c>
      <c r="E597" s="12" t="s">
        <v>8151</v>
      </c>
      <c r="F597" s="49" t="s">
        <v>8155</v>
      </c>
      <c r="G597" s="49" t="s">
        <v>8155</v>
      </c>
      <c r="H597" s="55">
        <v>45219</v>
      </c>
      <c r="I597" s="91" t="s">
        <v>7344</v>
      </c>
    </row>
    <row r="598" spans="1:9" ht="16.5">
      <c r="A598" s="14" t="s">
        <v>7612</v>
      </c>
      <c r="B598" s="21" t="s">
        <v>7601</v>
      </c>
      <c r="C598" s="21" t="s">
        <v>7602</v>
      </c>
      <c r="D598" s="14" t="s">
        <v>7987</v>
      </c>
      <c r="E598" s="12" t="s">
        <v>8151</v>
      </c>
      <c r="F598" s="49" t="s">
        <v>8155</v>
      </c>
      <c r="G598" s="49" t="s">
        <v>8155</v>
      </c>
      <c r="H598" s="55">
        <v>45219</v>
      </c>
      <c r="I598" s="91" t="s">
        <v>7344</v>
      </c>
    </row>
    <row r="599" spans="1:9" ht="16.5">
      <c r="A599" s="14" t="s">
        <v>7647</v>
      </c>
      <c r="B599" s="21" t="s">
        <v>7636</v>
      </c>
      <c r="C599" s="21" t="s">
        <v>7637</v>
      </c>
      <c r="D599" s="14" t="s">
        <v>8020</v>
      </c>
      <c r="E599" s="12" t="s">
        <v>5013</v>
      </c>
      <c r="F599" s="49" t="s">
        <v>8155</v>
      </c>
      <c r="G599" s="49" t="s">
        <v>8155</v>
      </c>
      <c r="H599" s="55">
        <v>45219</v>
      </c>
      <c r="I599" s="91" t="s">
        <v>7344</v>
      </c>
    </row>
    <row r="600" spans="1:9" ht="31.5">
      <c r="A600" s="14" t="s">
        <v>7695</v>
      </c>
      <c r="B600" s="21" t="s">
        <v>7696</v>
      </c>
      <c r="C600" s="21" t="s">
        <v>7676</v>
      </c>
      <c r="D600" s="14" t="s">
        <v>8057</v>
      </c>
      <c r="E600" s="12" t="s">
        <v>8151</v>
      </c>
      <c r="F600" s="49" t="s">
        <v>8155</v>
      </c>
      <c r="G600" s="49" t="s">
        <v>8155</v>
      </c>
      <c r="H600" s="55">
        <v>45219</v>
      </c>
      <c r="I600" s="91" t="s">
        <v>7344</v>
      </c>
    </row>
    <row r="601" spans="1:9" ht="16.5">
      <c r="A601" s="14" t="s">
        <v>7754</v>
      </c>
      <c r="B601" s="21" t="s">
        <v>7743</v>
      </c>
      <c r="C601" s="21" t="s">
        <v>7744</v>
      </c>
      <c r="D601" s="14" t="s">
        <v>8091</v>
      </c>
      <c r="E601" s="12" t="s">
        <v>8151</v>
      </c>
      <c r="F601" s="49" t="s">
        <v>8155</v>
      </c>
      <c r="G601" s="49" t="s">
        <v>8155</v>
      </c>
      <c r="H601" s="55">
        <v>45219</v>
      </c>
      <c r="I601" s="91" t="s">
        <v>7344</v>
      </c>
    </row>
    <row r="602" spans="1:9" ht="16.5">
      <c r="A602" s="14" t="s">
        <v>7786</v>
      </c>
      <c r="B602" s="21" t="s">
        <v>7776</v>
      </c>
      <c r="C602" s="21" t="s">
        <v>7744</v>
      </c>
      <c r="D602" s="14" t="s">
        <v>8122</v>
      </c>
      <c r="E602" s="12" t="s">
        <v>5013</v>
      </c>
      <c r="F602" s="49" t="s">
        <v>8155</v>
      </c>
      <c r="G602" s="49" t="s">
        <v>8155</v>
      </c>
      <c r="H602" s="55">
        <v>45219</v>
      </c>
      <c r="I602" s="91" t="s">
        <v>7344</v>
      </c>
    </row>
    <row r="603" spans="1:9" ht="16.5">
      <c r="A603" s="60" t="str">
        <f>("D0017713")</f>
        <v>D0017713</v>
      </c>
      <c r="B603" s="60" t="str">
        <f>("新編基本護理學 :學理與技術. 上冊 /")</f>
        <v>新編基本護理學 :學理與技術. 上冊 /</v>
      </c>
      <c r="C603" s="60" t="str">
        <f>("曹麗英編著")</f>
        <v>曹麗英編著</v>
      </c>
      <c r="D603" s="60" t="str">
        <f>("419.6 8458 2024 V.1 c.12")</f>
        <v>419.6 8458 2024 V.1 c.12</v>
      </c>
      <c r="E603" s="35" t="str">
        <f>("護理部")</f>
        <v>護理部</v>
      </c>
      <c r="F603" s="35" t="s">
        <v>8607</v>
      </c>
      <c r="G603" s="35" t="s">
        <v>8607</v>
      </c>
      <c r="H603" s="55">
        <v>45582</v>
      </c>
      <c r="I603" s="59" t="s">
        <v>8560</v>
      </c>
    </row>
    <row r="604" spans="1:9" ht="16.5">
      <c r="A604" s="60" t="str">
        <f>("D0017740")</f>
        <v>D0017740</v>
      </c>
      <c r="B604" s="60" t="str">
        <f>("新編基本護理學 :學理與技術. 下冊 /")</f>
        <v>新編基本護理學 :學理與技術. 下冊 /</v>
      </c>
      <c r="C604" s="60" t="str">
        <f>("曹麗英編著")</f>
        <v>曹麗英編著</v>
      </c>
      <c r="D604" s="60" t="str">
        <f>("419.6 8458 2024 V.2 c.12")</f>
        <v>419.6 8458 2024 V.2 c.12</v>
      </c>
      <c r="E604" s="35" t="str">
        <f>("護理部")</f>
        <v>護理部</v>
      </c>
      <c r="F604" s="35" t="s">
        <v>8607</v>
      </c>
      <c r="G604" s="35" t="s">
        <v>8607</v>
      </c>
      <c r="H604" s="55">
        <v>45582</v>
      </c>
      <c r="I604" s="59" t="s">
        <v>8560</v>
      </c>
    </row>
    <row r="605" spans="1:9" ht="16.5">
      <c r="A605" s="60" t="str">
        <f>("D0017767")</f>
        <v>D0017767</v>
      </c>
      <c r="B605" s="60" t="str">
        <f>("最新護理診斷手冊 :護理計畫與措施 /")</f>
        <v>最新護理診斷手冊 :護理計畫與措施 /</v>
      </c>
      <c r="C605" s="60" t="str">
        <f>("拉爾夫原著(Ralph, Sheila Sparks)")</f>
        <v>拉爾夫原著(Ralph, Sheila Sparks)</v>
      </c>
      <c r="D605" s="60" t="str">
        <f>("419.812 8359 2023 c.12")</f>
        <v>419.812 8359 2023 c.12</v>
      </c>
      <c r="E605" s="35" t="str">
        <f>("護理部")</f>
        <v>護理部</v>
      </c>
      <c r="F605" s="120" t="s">
        <v>8607</v>
      </c>
      <c r="G605" s="120" t="s">
        <v>8607</v>
      </c>
      <c r="H605" s="55">
        <v>45582</v>
      </c>
      <c r="I605" s="59" t="s">
        <v>8560</v>
      </c>
    </row>
    <row r="606" spans="1:9" ht="31.5">
      <c r="A606" s="14" t="s">
        <v>6162</v>
      </c>
      <c r="B606" s="51" t="s">
        <v>6943</v>
      </c>
      <c r="C606" s="52" t="s">
        <v>6278</v>
      </c>
      <c r="D606" s="35" t="s">
        <v>6217</v>
      </c>
      <c r="E606" s="44" t="s">
        <v>6134</v>
      </c>
      <c r="F606" s="48" t="s">
        <v>6248</v>
      </c>
      <c r="G606" s="48" t="s">
        <v>6248</v>
      </c>
      <c r="H606" s="54">
        <v>43823</v>
      </c>
      <c r="I606" s="86" t="s">
        <v>6467</v>
      </c>
    </row>
    <row r="607" spans="1:9" ht="16.5">
      <c r="A607" s="14" t="s">
        <v>6139</v>
      </c>
      <c r="B607" s="51" t="s">
        <v>6942</v>
      </c>
      <c r="C607" s="52" t="s">
        <v>6273</v>
      </c>
      <c r="D607" s="35" t="s">
        <v>6189</v>
      </c>
      <c r="E607" s="44" t="s">
        <v>6134</v>
      </c>
      <c r="F607" s="48" t="s">
        <v>6248</v>
      </c>
      <c r="G607" s="48" t="s">
        <v>6248</v>
      </c>
      <c r="H607" s="54">
        <v>43823</v>
      </c>
      <c r="I607" s="86" t="s">
        <v>6467</v>
      </c>
    </row>
    <row r="608" spans="1:9" ht="16.5">
      <c r="A608" s="14" t="s">
        <v>7089</v>
      </c>
      <c r="B608" s="50" t="s">
        <v>6135</v>
      </c>
      <c r="C608" s="94" t="s">
        <v>8175</v>
      </c>
      <c r="D608" s="34" t="s">
        <v>6112</v>
      </c>
      <c r="E608" s="44" t="s">
        <v>6134</v>
      </c>
      <c r="F608" s="48" t="s">
        <v>5092</v>
      </c>
      <c r="G608" s="48" t="s">
        <v>5092</v>
      </c>
      <c r="H608" s="55">
        <v>43935</v>
      </c>
      <c r="I608" s="66" t="s">
        <v>6469</v>
      </c>
    </row>
    <row r="609" spans="1:9" ht="16.5">
      <c r="A609" s="14" t="s">
        <v>7090</v>
      </c>
      <c r="B609" s="21" t="s">
        <v>6945</v>
      </c>
      <c r="C609" s="21" t="s">
        <v>6946</v>
      </c>
      <c r="D609" s="14" t="s">
        <v>6964</v>
      </c>
      <c r="E609" s="12" t="s">
        <v>5013</v>
      </c>
      <c r="F609" s="14" t="s">
        <v>5092</v>
      </c>
      <c r="G609" s="14" t="s">
        <v>5092</v>
      </c>
      <c r="H609" s="55">
        <v>44684</v>
      </c>
      <c r="I609" s="77" t="s">
        <v>6983</v>
      </c>
    </row>
    <row r="610" spans="1:9" ht="16.5">
      <c r="A610" s="14" t="s">
        <v>7446</v>
      </c>
      <c r="B610" s="21" t="s">
        <v>7436</v>
      </c>
      <c r="C610" s="21" t="s">
        <v>7437</v>
      </c>
      <c r="D610" s="14" t="s">
        <v>7831</v>
      </c>
      <c r="E610" s="12" t="s">
        <v>8151</v>
      </c>
      <c r="F610" s="14" t="s">
        <v>5092</v>
      </c>
      <c r="G610" s="14" t="s">
        <v>5092</v>
      </c>
      <c r="H610" s="55">
        <v>45219</v>
      </c>
      <c r="I610" s="91" t="s">
        <v>7344</v>
      </c>
    </row>
    <row r="611" spans="1:9" ht="31.5">
      <c r="A611" s="14" t="s">
        <v>7473</v>
      </c>
      <c r="B611" s="21" t="s">
        <v>7463</v>
      </c>
      <c r="C611" s="21" t="s">
        <v>7464</v>
      </c>
      <c r="D611" s="14" t="s">
        <v>7856</v>
      </c>
      <c r="E611" s="12" t="s">
        <v>5013</v>
      </c>
      <c r="F611" s="14" t="s">
        <v>5092</v>
      </c>
      <c r="G611" s="14" t="s">
        <v>5092</v>
      </c>
      <c r="H611" s="55">
        <v>45219</v>
      </c>
      <c r="I611" s="91" t="s">
        <v>7344</v>
      </c>
    </row>
    <row r="612" spans="1:9" ht="31.5">
      <c r="A612" s="14" t="s">
        <v>7508</v>
      </c>
      <c r="B612" s="21" t="s">
        <v>7498</v>
      </c>
      <c r="C612" s="21" t="s">
        <v>7499</v>
      </c>
      <c r="D612" s="14" t="s">
        <v>7889</v>
      </c>
      <c r="E612" s="12" t="s">
        <v>8151</v>
      </c>
      <c r="F612" s="14" t="s">
        <v>5092</v>
      </c>
      <c r="G612" s="14" t="s">
        <v>5092</v>
      </c>
      <c r="H612" s="55">
        <v>45219</v>
      </c>
      <c r="I612" s="91" t="s">
        <v>7344</v>
      </c>
    </row>
    <row r="613" spans="1:9" ht="31.5">
      <c r="A613" s="14" t="s">
        <v>7545</v>
      </c>
      <c r="B613" s="21" t="s">
        <v>7535</v>
      </c>
      <c r="C613" s="21" t="s">
        <v>7536</v>
      </c>
      <c r="D613" s="14" t="s">
        <v>7924</v>
      </c>
      <c r="E613" s="12" t="s">
        <v>5013</v>
      </c>
      <c r="F613" s="14" t="s">
        <v>5092</v>
      </c>
      <c r="G613" s="14" t="s">
        <v>5092</v>
      </c>
      <c r="H613" s="55">
        <v>45219</v>
      </c>
      <c r="I613" s="91" t="s">
        <v>7344</v>
      </c>
    </row>
    <row r="614" spans="1:9" ht="16.5">
      <c r="A614" s="14" t="s">
        <v>7579</v>
      </c>
      <c r="B614" s="21" t="s">
        <v>7569</v>
      </c>
      <c r="C614" s="21" t="s">
        <v>7570</v>
      </c>
      <c r="D614" s="14" t="s">
        <v>7956</v>
      </c>
      <c r="E614" s="12" t="s">
        <v>5013</v>
      </c>
      <c r="F614" s="14" t="s">
        <v>5092</v>
      </c>
      <c r="G614" s="14" t="s">
        <v>5092</v>
      </c>
      <c r="H614" s="55">
        <v>45219</v>
      </c>
      <c r="I614" s="91" t="s">
        <v>7344</v>
      </c>
    </row>
    <row r="615" spans="1:9" ht="16.5">
      <c r="A615" s="14" t="s">
        <v>7611</v>
      </c>
      <c r="B615" s="21" t="s">
        <v>7601</v>
      </c>
      <c r="C615" s="21" t="s">
        <v>7602</v>
      </c>
      <c r="D615" s="14" t="s">
        <v>7986</v>
      </c>
      <c r="E615" s="12" t="s">
        <v>5013</v>
      </c>
      <c r="F615" s="14" t="s">
        <v>5092</v>
      </c>
      <c r="G615" s="14" t="s">
        <v>5092</v>
      </c>
      <c r="H615" s="55">
        <v>45219</v>
      </c>
      <c r="I615" s="91" t="s">
        <v>7344</v>
      </c>
    </row>
    <row r="616" spans="1:9" ht="16.5">
      <c r="A616" s="14" t="s">
        <v>7646</v>
      </c>
      <c r="B616" s="21" t="s">
        <v>7636</v>
      </c>
      <c r="C616" s="21" t="s">
        <v>7637</v>
      </c>
      <c r="D616" s="14" t="s">
        <v>8019</v>
      </c>
      <c r="E616" s="12" t="s">
        <v>8151</v>
      </c>
      <c r="F616" s="14" t="s">
        <v>5092</v>
      </c>
      <c r="G616" s="14" t="s">
        <v>5092</v>
      </c>
      <c r="H616" s="55">
        <v>45219</v>
      </c>
      <c r="I616" s="91" t="s">
        <v>7344</v>
      </c>
    </row>
    <row r="617" spans="1:9" ht="31.5">
      <c r="A617" s="14" t="s">
        <v>7693</v>
      </c>
      <c r="B617" s="21" t="s">
        <v>7694</v>
      </c>
      <c r="C617" s="21" t="s">
        <v>7676</v>
      </c>
      <c r="D617" s="14" t="s">
        <v>8056</v>
      </c>
      <c r="E617" s="12" t="s">
        <v>5013</v>
      </c>
      <c r="F617" s="14" t="s">
        <v>5092</v>
      </c>
      <c r="G617" s="14" t="s">
        <v>5092</v>
      </c>
      <c r="H617" s="55">
        <v>45219</v>
      </c>
      <c r="I617" s="91" t="s">
        <v>7344</v>
      </c>
    </row>
    <row r="618" spans="1:9" ht="16.5">
      <c r="A618" s="14" t="s">
        <v>7753</v>
      </c>
      <c r="B618" s="21" t="s">
        <v>7743</v>
      </c>
      <c r="C618" s="21" t="s">
        <v>7744</v>
      </c>
      <c r="D618" s="14" t="s">
        <v>8090</v>
      </c>
      <c r="E618" s="12" t="s">
        <v>5013</v>
      </c>
      <c r="F618" s="119" t="s">
        <v>5092</v>
      </c>
      <c r="G618" s="119" t="s">
        <v>5092</v>
      </c>
      <c r="H618" s="55">
        <v>45219</v>
      </c>
      <c r="I618" s="91" t="s">
        <v>7344</v>
      </c>
    </row>
    <row r="619" spans="1:9" ht="16.5">
      <c r="A619" s="14" t="s">
        <v>7785</v>
      </c>
      <c r="B619" s="21" t="s">
        <v>7776</v>
      </c>
      <c r="C619" s="21" t="s">
        <v>7744</v>
      </c>
      <c r="D619" s="14" t="s">
        <v>8121</v>
      </c>
      <c r="E619" s="12" t="s">
        <v>8151</v>
      </c>
      <c r="F619" s="14" t="s">
        <v>5092</v>
      </c>
      <c r="G619" s="14" t="s">
        <v>5092</v>
      </c>
      <c r="H619" s="55">
        <v>45219</v>
      </c>
      <c r="I619" s="91" t="s">
        <v>7344</v>
      </c>
    </row>
    <row r="620" spans="1:9" ht="16.5">
      <c r="A620" s="60" t="str">
        <f>("D0017712")</f>
        <v>D0017712</v>
      </c>
      <c r="B620" s="60" t="str">
        <f>("新編基本護理學 :學理與技術. 上冊 /")</f>
        <v>新編基本護理學 :學理與技術. 上冊 /</v>
      </c>
      <c r="C620" s="60" t="str">
        <f>("曹麗英編著")</f>
        <v>曹麗英編著</v>
      </c>
      <c r="D620" s="60" t="str">
        <f>("419.6 8458 2024 V.1 c.11")</f>
        <v>419.6 8458 2024 V.1 c.11</v>
      </c>
      <c r="E620" s="35" t="str">
        <f>("護理部")</f>
        <v>護理部</v>
      </c>
      <c r="F620" s="35" t="s">
        <v>8606</v>
      </c>
      <c r="G620" s="35" t="s">
        <v>8606</v>
      </c>
      <c r="H620" s="55">
        <v>45582</v>
      </c>
      <c r="I620" s="59" t="s">
        <v>8560</v>
      </c>
    </row>
    <row r="621" spans="1:9" ht="16.5">
      <c r="A621" s="60" t="str">
        <f>("D0017739")</f>
        <v>D0017739</v>
      </c>
      <c r="B621" s="60" t="str">
        <f>("新編基本護理學 :學理與技術. 下冊 /")</f>
        <v>新編基本護理學 :學理與技術. 下冊 /</v>
      </c>
      <c r="C621" s="60" t="str">
        <f>("曹麗英編著")</f>
        <v>曹麗英編著</v>
      </c>
      <c r="D621" s="60" t="str">
        <f>("419.6 8458 2024 V.2 c.11")</f>
        <v>419.6 8458 2024 V.2 c.11</v>
      </c>
      <c r="E621" s="35" t="str">
        <f>("護理部")</f>
        <v>護理部</v>
      </c>
      <c r="F621" s="35" t="s">
        <v>8606</v>
      </c>
      <c r="G621" s="35" t="s">
        <v>8606</v>
      </c>
      <c r="H621" s="55">
        <v>45582</v>
      </c>
      <c r="I621" s="59" t="s">
        <v>8560</v>
      </c>
    </row>
    <row r="622" spans="1:9" ht="16.5">
      <c r="A622" s="60" t="str">
        <f>("D0017766")</f>
        <v>D0017766</v>
      </c>
      <c r="B622" s="60" t="str">
        <f>("最新護理診斷手冊 :護理計畫與措施 /")</f>
        <v>最新護理診斷手冊 :護理計畫與措施 /</v>
      </c>
      <c r="C622" s="60" t="str">
        <f>("拉爾夫原著(Ralph, Sheila Sparks)")</f>
        <v>拉爾夫原著(Ralph, Sheila Sparks)</v>
      </c>
      <c r="D622" s="60" t="str">
        <f>("419.812 8359 2023 c.11")</f>
        <v>419.812 8359 2023 c.11</v>
      </c>
      <c r="E622" s="35" t="str">
        <f>("護理部")</f>
        <v>護理部</v>
      </c>
      <c r="F622" s="120" t="s">
        <v>8606</v>
      </c>
      <c r="G622" s="120" t="s">
        <v>8606</v>
      </c>
      <c r="H622" s="55">
        <v>45582</v>
      </c>
      <c r="I622" s="59" t="s">
        <v>8560</v>
      </c>
    </row>
    <row r="623" spans="1:9" ht="16.5">
      <c r="A623" s="14" t="s">
        <v>4825</v>
      </c>
      <c r="B623" s="18" t="s">
        <v>5519</v>
      </c>
      <c r="C623" s="18" t="s">
        <v>5055</v>
      </c>
      <c r="D623" s="9" t="s">
        <v>4826</v>
      </c>
      <c r="E623" s="9" t="s">
        <v>5013</v>
      </c>
      <c r="F623" s="14" t="s">
        <v>5077</v>
      </c>
      <c r="G623" s="14" t="s">
        <v>5077</v>
      </c>
      <c r="H623" s="9" t="s">
        <v>3235</v>
      </c>
      <c r="I623" s="27" t="s">
        <v>4447</v>
      </c>
    </row>
    <row r="624" spans="1:9" ht="16.5">
      <c r="A624" s="14" t="s">
        <v>4943</v>
      </c>
      <c r="B624" s="18" t="s">
        <v>5523</v>
      </c>
      <c r="C624" s="18" t="s">
        <v>5062</v>
      </c>
      <c r="D624" s="9" t="s">
        <v>4944</v>
      </c>
      <c r="E624" s="9" t="s">
        <v>5013</v>
      </c>
      <c r="F624" s="14" t="s">
        <v>5077</v>
      </c>
      <c r="G624" s="14" t="s">
        <v>5077</v>
      </c>
      <c r="H624" s="9" t="s">
        <v>3235</v>
      </c>
      <c r="I624" s="27" t="s">
        <v>4447</v>
      </c>
    </row>
    <row r="625" spans="1:9" ht="31.5">
      <c r="A625" s="14" t="s">
        <v>6168</v>
      </c>
      <c r="B625" s="51" t="s">
        <v>6943</v>
      </c>
      <c r="C625" s="52" t="s">
        <v>6278</v>
      </c>
      <c r="D625" s="35" t="s">
        <v>6227</v>
      </c>
      <c r="E625" s="44" t="s">
        <v>6134</v>
      </c>
      <c r="F625" s="49" t="s">
        <v>6255</v>
      </c>
      <c r="G625" s="49" t="s">
        <v>6255</v>
      </c>
      <c r="H625" s="55">
        <v>43823</v>
      </c>
      <c r="I625" s="86" t="s">
        <v>6467</v>
      </c>
    </row>
    <row r="626" spans="1:9" ht="16.5">
      <c r="A626" s="14" t="s">
        <v>6147</v>
      </c>
      <c r="B626" s="51" t="s">
        <v>6942</v>
      </c>
      <c r="C626" s="52" t="s">
        <v>6273</v>
      </c>
      <c r="D626" s="35" t="s">
        <v>6199</v>
      </c>
      <c r="E626" s="44" t="s">
        <v>6134</v>
      </c>
      <c r="F626" s="49" t="s">
        <v>6255</v>
      </c>
      <c r="G626" s="49" t="s">
        <v>6255</v>
      </c>
      <c r="H626" s="55">
        <v>43823</v>
      </c>
      <c r="I626" s="86" t="s">
        <v>6467</v>
      </c>
    </row>
    <row r="627" spans="1:9" ht="16.5">
      <c r="A627" s="14" t="s">
        <v>7088</v>
      </c>
      <c r="B627" s="21" t="s">
        <v>6945</v>
      </c>
      <c r="C627" s="21" t="s">
        <v>6946</v>
      </c>
      <c r="D627" s="14" t="s">
        <v>6968</v>
      </c>
      <c r="E627" s="12" t="s">
        <v>5013</v>
      </c>
      <c r="F627" s="14" t="s">
        <v>6992</v>
      </c>
      <c r="G627" s="14" t="s">
        <v>6992</v>
      </c>
      <c r="H627" s="55">
        <v>44684</v>
      </c>
      <c r="I627" s="77" t="s">
        <v>6983</v>
      </c>
    </row>
    <row r="628" spans="1:9" ht="16.5">
      <c r="A628" s="14" t="s">
        <v>7460</v>
      </c>
      <c r="B628" s="21" t="s">
        <v>7436</v>
      </c>
      <c r="C628" s="21" t="s">
        <v>7437</v>
      </c>
      <c r="D628" s="14" t="s">
        <v>7845</v>
      </c>
      <c r="E628" s="12" t="s">
        <v>8151</v>
      </c>
      <c r="F628" s="14" t="s">
        <v>5077</v>
      </c>
      <c r="G628" s="14" t="s">
        <v>5077</v>
      </c>
      <c r="H628" s="55">
        <v>45219</v>
      </c>
      <c r="I628" s="91" t="s">
        <v>7344</v>
      </c>
    </row>
    <row r="629" spans="1:9" ht="31.5">
      <c r="A629" s="14" t="s">
        <v>7492</v>
      </c>
      <c r="B629" s="21" t="s">
        <v>7463</v>
      </c>
      <c r="C629" s="21" t="s">
        <v>7464</v>
      </c>
      <c r="D629" s="14" t="s">
        <v>7875</v>
      </c>
      <c r="E629" s="12" t="s">
        <v>8151</v>
      </c>
      <c r="F629" s="14" t="s">
        <v>5077</v>
      </c>
      <c r="G629" s="14" t="s">
        <v>5077</v>
      </c>
      <c r="H629" s="55">
        <v>45219</v>
      </c>
      <c r="I629" s="91" t="s">
        <v>7344</v>
      </c>
    </row>
    <row r="630" spans="1:9" ht="31.5">
      <c r="A630" s="14" t="s">
        <v>7528</v>
      </c>
      <c r="B630" s="21" t="s">
        <v>7498</v>
      </c>
      <c r="C630" s="21" t="s">
        <v>7499</v>
      </c>
      <c r="D630" s="14" t="s">
        <v>7909</v>
      </c>
      <c r="E630" s="12" t="s">
        <v>8151</v>
      </c>
      <c r="F630" s="14" t="s">
        <v>5077</v>
      </c>
      <c r="G630" s="14" t="s">
        <v>5077</v>
      </c>
      <c r="H630" s="55">
        <v>45219</v>
      </c>
      <c r="I630" s="91" t="s">
        <v>7344</v>
      </c>
    </row>
    <row r="631" spans="1:9" ht="31.5">
      <c r="A631" s="14" t="s">
        <v>7563</v>
      </c>
      <c r="B631" s="21" t="s">
        <v>7535</v>
      </c>
      <c r="C631" s="21" t="s">
        <v>7536</v>
      </c>
      <c r="D631" s="14" t="s">
        <v>7942</v>
      </c>
      <c r="E631" s="12" t="s">
        <v>5013</v>
      </c>
      <c r="F631" s="14" t="s">
        <v>5077</v>
      </c>
      <c r="G631" s="14" t="s">
        <v>5077</v>
      </c>
      <c r="H631" s="55">
        <v>45219</v>
      </c>
      <c r="I631" s="91" t="s">
        <v>7344</v>
      </c>
    </row>
    <row r="632" spans="1:9" ht="16.5">
      <c r="A632" s="14" t="s">
        <v>7630</v>
      </c>
      <c r="B632" s="21" t="s">
        <v>7601</v>
      </c>
      <c r="C632" s="21" t="s">
        <v>7602</v>
      </c>
      <c r="D632" s="14" t="s">
        <v>8005</v>
      </c>
      <c r="E632" s="12" t="s">
        <v>8151</v>
      </c>
      <c r="F632" s="14" t="s">
        <v>5077</v>
      </c>
      <c r="G632" s="14" t="s">
        <v>5077</v>
      </c>
      <c r="H632" s="55">
        <v>45219</v>
      </c>
      <c r="I632" s="91" t="s">
        <v>7344</v>
      </c>
    </row>
    <row r="633" spans="1:9" ht="16.5">
      <c r="A633" s="14" t="s">
        <v>7667</v>
      </c>
      <c r="B633" s="21" t="s">
        <v>7636</v>
      </c>
      <c r="C633" s="21" t="s">
        <v>7637</v>
      </c>
      <c r="D633" s="14" t="s">
        <v>8040</v>
      </c>
      <c r="E633" s="12" t="s">
        <v>5013</v>
      </c>
      <c r="F633" s="14" t="s">
        <v>5077</v>
      </c>
      <c r="G633" s="14" t="s">
        <v>5077</v>
      </c>
      <c r="H633" s="55">
        <v>45219</v>
      </c>
      <c r="I633" s="91" t="s">
        <v>7344</v>
      </c>
    </row>
    <row r="634" spans="1:9" ht="31.5">
      <c r="A634" s="14" t="s">
        <v>7732</v>
      </c>
      <c r="B634" s="21" t="s">
        <v>7733</v>
      </c>
      <c r="C634" s="21" t="s">
        <v>7676</v>
      </c>
      <c r="D634" s="14" t="s">
        <v>8076</v>
      </c>
      <c r="E634" s="12" t="s">
        <v>5013</v>
      </c>
      <c r="F634" s="14" t="s">
        <v>5077</v>
      </c>
      <c r="G634" s="14" t="s">
        <v>5077</v>
      </c>
      <c r="H634" s="55">
        <v>45219</v>
      </c>
      <c r="I634" s="91" t="s">
        <v>7344</v>
      </c>
    </row>
    <row r="635" spans="1:9" ht="16.5">
      <c r="A635" s="14" t="s">
        <v>7770</v>
      </c>
      <c r="B635" s="21" t="s">
        <v>7743</v>
      </c>
      <c r="C635" s="21" t="s">
        <v>7744</v>
      </c>
      <c r="D635" s="14" t="s">
        <v>8107</v>
      </c>
      <c r="E635" s="12" t="s">
        <v>8151</v>
      </c>
      <c r="F635" s="14" t="s">
        <v>5077</v>
      </c>
      <c r="G635" s="14" t="s">
        <v>5077</v>
      </c>
      <c r="H635" s="55">
        <v>45219</v>
      </c>
      <c r="I635" s="91" t="s">
        <v>7344</v>
      </c>
    </row>
    <row r="636" spans="1:9" ht="16.5">
      <c r="A636" s="14" t="s">
        <v>7802</v>
      </c>
      <c r="B636" s="21" t="s">
        <v>7776</v>
      </c>
      <c r="C636" s="21" t="s">
        <v>7744</v>
      </c>
      <c r="D636" s="14" t="s">
        <v>8138</v>
      </c>
      <c r="E636" s="12" t="s">
        <v>5013</v>
      </c>
      <c r="F636" s="14" t="s">
        <v>5077</v>
      </c>
      <c r="G636" s="14" t="s">
        <v>5077</v>
      </c>
      <c r="H636" s="55">
        <v>45219</v>
      </c>
      <c r="I636" s="91" t="s">
        <v>7344</v>
      </c>
    </row>
    <row r="637" spans="1:9" ht="16.5">
      <c r="A637" s="60" t="str">
        <f>("D0017716")</f>
        <v>D0017716</v>
      </c>
      <c r="B637" s="60" t="str">
        <f>("新編基本護理學 :學理與技術. 上冊 /")</f>
        <v>新編基本護理學 :學理與技術. 上冊 /</v>
      </c>
      <c r="C637" s="60" t="str">
        <f>("曹麗英編著")</f>
        <v>曹麗英編著</v>
      </c>
      <c r="D637" s="60" t="str">
        <f>("419.6 8458 2024 V.1 c.15")</f>
        <v>419.6 8458 2024 V.1 c.15</v>
      </c>
      <c r="E637" s="35" t="str">
        <f>("護理部")</f>
        <v>護理部</v>
      </c>
      <c r="F637" s="35" t="s">
        <v>8610</v>
      </c>
      <c r="G637" s="35" t="s">
        <v>8610</v>
      </c>
      <c r="H637" s="55">
        <v>45582</v>
      </c>
      <c r="I637" s="59" t="s">
        <v>8560</v>
      </c>
    </row>
    <row r="638" spans="1:9" ht="16.5">
      <c r="A638" s="60" t="str">
        <f>("D0017743")</f>
        <v>D0017743</v>
      </c>
      <c r="B638" s="60" t="str">
        <f>("新編基本護理學 :學理與技術. 下冊 /")</f>
        <v>新編基本護理學 :學理與技術. 下冊 /</v>
      </c>
      <c r="C638" s="60" t="str">
        <f>("曹麗英編著")</f>
        <v>曹麗英編著</v>
      </c>
      <c r="D638" s="60" t="str">
        <f>("419.6 8458 2024 V.2 c.15")</f>
        <v>419.6 8458 2024 V.2 c.15</v>
      </c>
      <c r="E638" s="35" t="str">
        <f>("護理部")</f>
        <v>護理部</v>
      </c>
      <c r="F638" s="35" t="s">
        <v>8610</v>
      </c>
      <c r="G638" s="35" t="s">
        <v>8610</v>
      </c>
      <c r="H638" s="55">
        <v>45582</v>
      </c>
      <c r="I638" s="59" t="s">
        <v>8560</v>
      </c>
    </row>
    <row r="639" spans="1:9" ht="16.5">
      <c r="A639" s="60" t="str">
        <f>("D0017770")</f>
        <v>D0017770</v>
      </c>
      <c r="B639" s="60" t="str">
        <f>("最新護理診斷手冊 :護理計畫與措施 /")</f>
        <v>最新護理診斷手冊 :護理計畫與措施 /</v>
      </c>
      <c r="C639" s="60" t="str">
        <f>("拉爾夫原著(Ralph, Sheila Sparks)")</f>
        <v>拉爾夫原著(Ralph, Sheila Sparks)</v>
      </c>
      <c r="D639" s="60" t="str">
        <f>("419.812 8359 2023 c.15")</f>
        <v>419.812 8359 2023 c.15</v>
      </c>
      <c r="E639" s="35" t="str">
        <f>("護理部")</f>
        <v>護理部</v>
      </c>
      <c r="F639" s="35" t="s">
        <v>8610</v>
      </c>
      <c r="G639" s="35" t="s">
        <v>8610</v>
      </c>
      <c r="H639" s="55">
        <v>45582</v>
      </c>
      <c r="I639" s="59" t="s">
        <v>8560</v>
      </c>
    </row>
    <row r="640" spans="1:9" ht="16.5">
      <c r="A640" s="14" t="s">
        <v>4931</v>
      </c>
      <c r="B640" s="18" t="s">
        <v>5523</v>
      </c>
      <c r="C640" s="18" t="s">
        <v>5062</v>
      </c>
      <c r="D640" s="9" t="s">
        <v>4932</v>
      </c>
      <c r="E640" s="9" t="s">
        <v>5013</v>
      </c>
      <c r="F640" s="14" t="s">
        <v>5084</v>
      </c>
      <c r="G640" s="14" t="s">
        <v>5084</v>
      </c>
      <c r="H640" s="9" t="s">
        <v>3235</v>
      </c>
      <c r="I640" s="27" t="s">
        <v>4447</v>
      </c>
    </row>
    <row r="641" spans="1:9" ht="31.5">
      <c r="A641" s="14" t="s">
        <v>6169</v>
      </c>
      <c r="B641" s="51" t="s">
        <v>6943</v>
      </c>
      <c r="C641" s="52" t="s">
        <v>6278</v>
      </c>
      <c r="D641" s="35" t="s">
        <v>6228</v>
      </c>
      <c r="E641" s="44" t="s">
        <v>6134</v>
      </c>
      <c r="F641" s="49" t="s">
        <v>6256</v>
      </c>
      <c r="G641" s="49" t="s">
        <v>6256</v>
      </c>
      <c r="H641" s="54">
        <v>43823</v>
      </c>
      <c r="I641" s="86" t="s">
        <v>6467</v>
      </c>
    </row>
    <row r="642" spans="1:9" ht="16.5">
      <c r="A642" s="14" t="s">
        <v>7086</v>
      </c>
      <c r="B642" s="50" t="s">
        <v>6135</v>
      </c>
      <c r="C642" s="94" t="s">
        <v>8175</v>
      </c>
      <c r="D642" s="34" t="s">
        <v>6110</v>
      </c>
      <c r="E642" s="44" t="s">
        <v>6134</v>
      </c>
      <c r="F642" s="49" t="s">
        <v>5084</v>
      </c>
      <c r="G642" s="49" t="s">
        <v>5084</v>
      </c>
      <c r="H642" s="55">
        <v>43935</v>
      </c>
      <c r="I642" s="66" t="s">
        <v>6469</v>
      </c>
    </row>
    <row r="643" spans="1:9" ht="16.5">
      <c r="A643" s="14" t="s">
        <v>7087</v>
      </c>
      <c r="B643" s="21" t="s">
        <v>6945</v>
      </c>
      <c r="C643" s="21" t="s">
        <v>6946</v>
      </c>
      <c r="D643" s="14" t="s">
        <v>6974</v>
      </c>
      <c r="E643" s="12" t="s">
        <v>5013</v>
      </c>
      <c r="F643" s="14" t="s">
        <v>6993</v>
      </c>
      <c r="G643" s="14" t="s">
        <v>6993</v>
      </c>
      <c r="H643" s="55">
        <v>44684</v>
      </c>
      <c r="I643" s="77" t="s">
        <v>6983</v>
      </c>
    </row>
    <row r="644" spans="1:9" ht="16.5">
      <c r="A644" s="14" t="s">
        <v>7445</v>
      </c>
      <c r="B644" s="21" t="s">
        <v>7436</v>
      </c>
      <c r="C644" s="21" t="s">
        <v>7437</v>
      </c>
      <c r="D644" s="14" t="s">
        <v>7830</v>
      </c>
      <c r="E644" s="12" t="s">
        <v>5013</v>
      </c>
      <c r="F644" s="48" t="s">
        <v>8162</v>
      </c>
      <c r="G644" s="48" t="s">
        <v>8162</v>
      </c>
      <c r="H644" s="55">
        <v>45219</v>
      </c>
      <c r="I644" s="91" t="s">
        <v>7344</v>
      </c>
    </row>
    <row r="645" spans="1:9" ht="31.5">
      <c r="A645" s="14" t="s">
        <v>7472</v>
      </c>
      <c r="B645" s="21" t="s">
        <v>7463</v>
      </c>
      <c r="C645" s="21" t="s">
        <v>7464</v>
      </c>
      <c r="D645" s="14" t="s">
        <v>7855</v>
      </c>
      <c r="E645" s="12" t="s">
        <v>8151</v>
      </c>
      <c r="F645" s="48" t="s">
        <v>8162</v>
      </c>
      <c r="G645" s="48" t="s">
        <v>8162</v>
      </c>
      <c r="H645" s="55">
        <v>45219</v>
      </c>
      <c r="I645" s="91" t="s">
        <v>7344</v>
      </c>
    </row>
    <row r="646" spans="1:9" ht="31.5">
      <c r="A646" s="14" t="s">
        <v>7507</v>
      </c>
      <c r="B646" s="21" t="s">
        <v>7498</v>
      </c>
      <c r="C646" s="21" t="s">
        <v>7499</v>
      </c>
      <c r="D646" s="14" t="s">
        <v>7888</v>
      </c>
      <c r="E646" s="12" t="s">
        <v>5013</v>
      </c>
      <c r="F646" s="48" t="s">
        <v>8163</v>
      </c>
      <c r="G646" s="48" t="s">
        <v>8163</v>
      </c>
      <c r="H646" s="55">
        <v>45219</v>
      </c>
      <c r="I646" s="91" t="s">
        <v>7344</v>
      </c>
    </row>
    <row r="647" spans="1:9" ht="31.5">
      <c r="A647" s="14" t="s">
        <v>7544</v>
      </c>
      <c r="B647" s="21" t="s">
        <v>7535</v>
      </c>
      <c r="C647" s="21" t="s">
        <v>7536</v>
      </c>
      <c r="D647" s="14" t="s">
        <v>7923</v>
      </c>
      <c r="E647" s="12" t="s">
        <v>8151</v>
      </c>
      <c r="F647" s="48" t="s">
        <v>8163</v>
      </c>
      <c r="G647" s="48" t="s">
        <v>8163</v>
      </c>
      <c r="H647" s="55">
        <v>45219</v>
      </c>
      <c r="I647" s="91" t="s">
        <v>7344</v>
      </c>
    </row>
    <row r="648" spans="1:9" ht="16.5">
      <c r="A648" s="14" t="s">
        <v>7578</v>
      </c>
      <c r="B648" s="21" t="s">
        <v>7569</v>
      </c>
      <c r="C648" s="21" t="s">
        <v>7570</v>
      </c>
      <c r="D648" s="14" t="s">
        <v>7955</v>
      </c>
      <c r="E648" s="12" t="s">
        <v>8151</v>
      </c>
      <c r="F648" s="48" t="s">
        <v>8163</v>
      </c>
      <c r="G648" s="48" t="s">
        <v>8163</v>
      </c>
      <c r="H648" s="55">
        <v>45219</v>
      </c>
      <c r="I648" s="91" t="s">
        <v>7344</v>
      </c>
    </row>
    <row r="649" spans="1:9" ht="16.5">
      <c r="A649" s="14" t="s">
        <v>7610</v>
      </c>
      <c r="B649" s="21" t="s">
        <v>7601</v>
      </c>
      <c r="C649" s="21" t="s">
        <v>7602</v>
      </c>
      <c r="D649" s="14" t="s">
        <v>7985</v>
      </c>
      <c r="E649" s="12" t="s">
        <v>8151</v>
      </c>
      <c r="F649" s="48" t="s">
        <v>8163</v>
      </c>
      <c r="G649" s="48" t="s">
        <v>8163</v>
      </c>
      <c r="H649" s="55">
        <v>45219</v>
      </c>
      <c r="I649" s="91" t="s">
        <v>7344</v>
      </c>
    </row>
    <row r="650" spans="1:9" ht="16.5">
      <c r="A650" s="14" t="s">
        <v>7645</v>
      </c>
      <c r="B650" s="21" t="s">
        <v>7636</v>
      </c>
      <c r="C650" s="21" t="s">
        <v>7637</v>
      </c>
      <c r="D650" s="14" t="s">
        <v>8018</v>
      </c>
      <c r="E650" s="12" t="s">
        <v>5013</v>
      </c>
      <c r="F650" s="48" t="s">
        <v>8163</v>
      </c>
      <c r="G650" s="48" t="s">
        <v>8163</v>
      </c>
      <c r="H650" s="55">
        <v>45219</v>
      </c>
      <c r="I650" s="91" t="s">
        <v>7344</v>
      </c>
    </row>
    <row r="651" spans="1:9" ht="31.5">
      <c r="A651" s="14" t="s">
        <v>7691</v>
      </c>
      <c r="B651" s="21" t="s">
        <v>7692</v>
      </c>
      <c r="C651" s="21" t="s">
        <v>7676</v>
      </c>
      <c r="D651" s="14" t="s">
        <v>8055</v>
      </c>
      <c r="E651" s="12" t="s">
        <v>8151</v>
      </c>
      <c r="F651" s="48" t="s">
        <v>8163</v>
      </c>
      <c r="G651" s="48" t="s">
        <v>8163</v>
      </c>
      <c r="H651" s="55">
        <v>45219</v>
      </c>
      <c r="I651" s="91" t="s">
        <v>7344</v>
      </c>
    </row>
    <row r="652" spans="1:9" ht="16.5">
      <c r="A652" s="14" t="s">
        <v>7752</v>
      </c>
      <c r="B652" s="21" t="s">
        <v>7743</v>
      </c>
      <c r="C652" s="21" t="s">
        <v>7744</v>
      </c>
      <c r="D652" s="14" t="s">
        <v>8089</v>
      </c>
      <c r="E652" s="12" t="s">
        <v>8151</v>
      </c>
      <c r="F652" s="48" t="s">
        <v>8163</v>
      </c>
      <c r="G652" s="48" t="s">
        <v>8163</v>
      </c>
      <c r="H652" s="55">
        <v>45219</v>
      </c>
      <c r="I652" s="91" t="s">
        <v>7344</v>
      </c>
    </row>
    <row r="653" spans="1:9" ht="16.5">
      <c r="A653" s="14" t="s">
        <v>7784</v>
      </c>
      <c r="B653" s="21" t="s">
        <v>7776</v>
      </c>
      <c r="C653" s="21" t="s">
        <v>7744</v>
      </c>
      <c r="D653" s="14" t="s">
        <v>8120</v>
      </c>
      <c r="E653" s="12" t="s">
        <v>5013</v>
      </c>
      <c r="F653" s="48" t="s">
        <v>8163</v>
      </c>
      <c r="G653" s="48" t="s">
        <v>8163</v>
      </c>
      <c r="H653" s="55">
        <v>45219</v>
      </c>
      <c r="I653" s="91" t="s">
        <v>7344</v>
      </c>
    </row>
    <row r="654" spans="1:9" ht="16.5">
      <c r="A654" s="60" t="str">
        <f>("D0017715")</f>
        <v>D0017715</v>
      </c>
      <c r="B654" s="60" t="str">
        <f>("新編基本護理學 :學理與技術. 上冊 /")</f>
        <v>新編基本護理學 :學理與技術. 上冊 /</v>
      </c>
      <c r="C654" s="60" t="str">
        <f>("曹麗英編著")</f>
        <v>曹麗英編著</v>
      </c>
      <c r="D654" s="60" t="str">
        <f>("419.6 8458 2024 V.1 c.14")</f>
        <v>419.6 8458 2024 V.1 c.14</v>
      </c>
      <c r="E654" s="35" t="str">
        <f>("護理部")</f>
        <v>護理部</v>
      </c>
      <c r="F654" s="35" t="s">
        <v>8609</v>
      </c>
      <c r="G654" s="35" t="s">
        <v>8609</v>
      </c>
      <c r="H654" s="55">
        <v>45582</v>
      </c>
      <c r="I654" s="59" t="s">
        <v>8560</v>
      </c>
    </row>
    <row r="655" spans="1:9" ht="16.5">
      <c r="A655" s="60" t="str">
        <f>("D0017742")</f>
        <v>D0017742</v>
      </c>
      <c r="B655" s="60" t="str">
        <f>("新編基本護理學 :學理與技術. 下冊 /")</f>
        <v>新編基本護理學 :學理與技術. 下冊 /</v>
      </c>
      <c r="C655" s="60" t="str">
        <f>("曹麗英編著")</f>
        <v>曹麗英編著</v>
      </c>
      <c r="D655" s="60" t="str">
        <f>("419.6 8458 2024 V.2 c.14")</f>
        <v>419.6 8458 2024 V.2 c.14</v>
      </c>
      <c r="E655" s="35" t="str">
        <f>("護理部")</f>
        <v>護理部</v>
      </c>
      <c r="F655" s="35" t="s">
        <v>8609</v>
      </c>
      <c r="G655" s="35" t="s">
        <v>8609</v>
      </c>
      <c r="H655" s="55">
        <v>45582</v>
      </c>
      <c r="I655" s="59" t="s">
        <v>8560</v>
      </c>
    </row>
    <row r="656" spans="1:9" ht="16.5">
      <c r="A656" s="60" t="str">
        <f>("D0017769")</f>
        <v>D0017769</v>
      </c>
      <c r="B656" s="60" t="str">
        <f>("最新護理診斷手冊 :護理計畫與措施 /")</f>
        <v>最新護理診斷手冊 :護理計畫與措施 /</v>
      </c>
      <c r="C656" s="60" t="str">
        <f>("拉爾夫原著(Ralph, Sheila Sparks)")</f>
        <v>拉爾夫原著(Ralph, Sheila Sparks)</v>
      </c>
      <c r="D656" s="60" t="str">
        <f>("419.812 8359 2023 c.14")</f>
        <v>419.812 8359 2023 c.14</v>
      </c>
      <c r="E656" s="35" t="str">
        <f>("護理部")</f>
        <v>護理部</v>
      </c>
      <c r="F656" s="35" t="s">
        <v>8609</v>
      </c>
      <c r="G656" s="35" t="s">
        <v>8609</v>
      </c>
      <c r="H656" s="55">
        <v>45582</v>
      </c>
      <c r="I656" s="59" t="s">
        <v>8560</v>
      </c>
    </row>
    <row r="657" spans="1:9" ht="31.5">
      <c r="A657" s="14" t="s">
        <v>6172</v>
      </c>
      <c r="B657" s="51" t="s">
        <v>6943</v>
      </c>
      <c r="C657" s="52" t="s">
        <v>6278</v>
      </c>
      <c r="D657" s="35" t="s">
        <v>6231</v>
      </c>
      <c r="E657" s="44" t="s">
        <v>6134</v>
      </c>
      <c r="F657" s="49" t="s">
        <v>6259</v>
      </c>
      <c r="G657" s="49" t="s">
        <v>6259</v>
      </c>
      <c r="H657" s="55">
        <v>43823</v>
      </c>
      <c r="I657" s="86" t="s">
        <v>6467</v>
      </c>
    </row>
    <row r="658" spans="1:9" ht="16.5">
      <c r="A658" s="14" t="s">
        <v>7085</v>
      </c>
      <c r="B658" s="21" t="s">
        <v>6945</v>
      </c>
      <c r="C658" s="21" t="s">
        <v>6946</v>
      </c>
      <c r="D658" s="14" t="s">
        <v>6973</v>
      </c>
      <c r="E658" s="9" t="s">
        <v>5013</v>
      </c>
      <c r="F658" s="14" t="s">
        <v>6997</v>
      </c>
      <c r="G658" s="14" t="s">
        <v>6997</v>
      </c>
      <c r="H658" s="55">
        <v>44684</v>
      </c>
      <c r="I658" s="77" t="s">
        <v>6983</v>
      </c>
    </row>
    <row r="659" spans="1:9" ht="16.5">
      <c r="A659" s="14" t="s">
        <v>7444</v>
      </c>
      <c r="B659" s="21" t="s">
        <v>7436</v>
      </c>
      <c r="C659" s="21" t="s">
        <v>7437</v>
      </c>
      <c r="D659" s="14" t="s">
        <v>7829</v>
      </c>
      <c r="E659" s="12" t="s">
        <v>8151</v>
      </c>
      <c r="F659" s="14" t="s">
        <v>8160</v>
      </c>
      <c r="G659" s="14" t="s">
        <v>8160</v>
      </c>
      <c r="H659" s="55">
        <v>45219</v>
      </c>
      <c r="I659" s="91" t="s">
        <v>7344</v>
      </c>
    </row>
    <row r="660" spans="1:9" ht="31.5">
      <c r="A660" s="14" t="s">
        <v>7471</v>
      </c>
      <c r="B660" s="21" t="s">
        <v>7463</v>
      </c>
      <c r="C660" s="21" t="s">
        <v>7464</v>
      </c>
      <c r="D660" s="14" t="s">
        <v>7854</v>
      </c>
      <c r="E660" s="12" t="s">
        <v>5013</v>
      </c>
      <c r="F660" s="14" t="s">
        <v>8160</v>
      </c>
      <c r="G660" s="14" t="s">
        <v>8160</v>
      </c>
      <c r="H660" s="55">
        <v>45219</v>
      </c>
      <c r="I660" s="91" t="s">
        <v>7344</v>
      </c>
    </row>
    <row r="661" spans="1:9" ht="31.5">
      <c r="A661" s="14" t="s">
        <v>7506</v>
      </c>
      <c r="B661" s="21" t="s">
        <v>7498</v>
      </c>
      <c r="C661" s="21" t="s">
        <v>7499</v>
      </c>
      <c r="D661" s="14" t="s">
        <v>7887</v>
      </c>
      <c r="E661" s="12" t="s">
        <v>8151</v>
      </c>
      <c r="F661" s="14" t="s">
        <v>8165</v>
      </c>
      <c r="G661" s="14" t="s">
        <v>8165</v>
      </c>
      <c r="H661" s="55">
        <v>45219</v>
      </c>
      <c r="I661" s="91" t="s">
        <v>7344</v>
      </c>
    </row>
    <row r="662" spans="1:9" ht="31.5">
      <c r="A662" s="14" t="s">
        <v>7543</v>
      </c>
      <c r="B662" s="21" t="s">
        <v>7535</v>
      </c>
      <c r="C662" s="21" t="s">
        <v>7536</v>
      </c>
      <c r="D662" s="14" t="s">
        <v>7922</v>
      </c>
      <c r="E662" s="12" t="s">
        <v>5013</v>
      </c>
      <c r="F662" s="14" t="s">
        <v>8165</v>
      </c>
      <c r="G662" s="14" t="s">
        <v>8165</v>
      </c>
      <c r="H662" s="55">
        <v>45219</v>
      </c>
      <c r="I662" s="91" t="s">
        <v>7344</v>
      </c>
    </row>
    <row r="663" spans="1:9" ht="16.5">
      <c r="A663" s="14" t="s">
        <v>7577</v>
      </c>
      <c r="B663" s="21" t="s">
        <v>7569</v>
      </c>
      <c r="C663" s="21" t="s">
        <v>7570</v>
      </c>
      <c r="D663" s="14" t="s">
        <v>7954</v>
      </c>
      <c r="E663" s="12" t="s">
        <v>5013</v>
      </c>
      <c r="F663" s="14" t="s">
        <v>8165</v>
      </c>
      <c r="G663" s="14" t="s">
        <v>8165</v>
      </c>
      <c r="H663" s="55">
        <v>45219</v>
      </c>
      <c r="I663" s="91" t="s">
        <v>7344</v>
      </c>
    </row>
    <row r="664" spans="1:9" ht="16.5">
      <c r="A664" s="14" t="s">
        <v>7609</v>
      </c>
      <c r="B664" s="21" t="s">
        <v>7601</v>
      </c>
      <c r="C664" s="21" t="s">
        <v>7602</v>
      </c>
      <c r="D664" s="14" t="s">
        <v>7984</v>
      </c>
      <c r="E664" s="12" t="s">
        <v>5013</v>
      </c>
      <c r="F664" s="14" t="s">
        <v>8165</v>
      </c>
      <c r="G664" s="14" t="s">
        <v>8165</v>
      </c>
      <c r="H664" s="55">
        <v>45219</v>
      </c>
      <c r="I664" s="91" t="s">
        <v>7344</v>
      </c>
    </row>
    <row r="665" spans="1:9" ht="16.5">
      <c r="A665" s="14" t="s">
        <v>7644</v>
      </c>
      <c r="B665" s="21" t="s">
        <v>7636</v>
      </c>
      <c r="C665" s="21" t="s">
        <v>7637</v>
      </c>
      <c r="D665" s="14" t="s">
        <v>8017</v>
      </c>
      <c r="E665" s="12" t="s">
        <v>8151</v>
      </c>
      <c r="F665" s="14" t="s">
        <v>8165</v>
      </c>
      <c r="G665" s="14" t="s">
        <v>8165</v>
      </c>
      <c r="H665" s="55">
        <v>45219</v>
      </c>
      <c r="I665" s="91" t="s">
        <v>7344</v>
      </c>
    </row>
    <row r="666" spans="1:9" ht="31.5">
      <c r="A666" s="14" t="s">
        <v>7689</v>
      </c>
      <c r="B666" s="21" t="s">
        <v>7690</v>
      </c>
      <c r="C666" s="21" t="s">
        <v>7676</v>
      </c>
      <c r="D666" s="14" t="s">
        <v>8054</v>
      </c>
      <c r="E666" s="12" t="s">
        <v>5013</v>
      </c>
      <c r="F666" s="14" t="s">
        <v>8165</v>
      </c>
      <c r="G666" s="14" t="s">
        <v>8165</v>
      </c>
      <c r="H666" s="55">
        <v>45219</v>
      </c>
      <c r="I666" s="91" t="s">
        <v>7344</v>
      </c>
    </row>
    <row r="667" spans="1:9" ht="16.5">
      <c r="A667" s="14" t="s">
        <v>7751</v>
      </c>
      <c r="B667" s="21" t="s">
        <v>7743</v>
      </c>
      <c r="C667" s="21" t="s">
        <v>7744</v>
      </c>
      <c r="D667" s="14" t="s">
        <v>8088</v>
      </c>
      <c r="E667" s="12" t="s">
        <v>5013</v>
      </c>
      <c r="F667" s="14" t="s">
        <v>8165</v>
      </c>
      <c r="G667" s="14" t="s">
        <v>8165</v>
      </c>
      <c r="H667" s="55">
        <v>45219</v>
      </c>
      <c r="I667" s="91" t="s">
        <v>7344</v>
      </c>
    </row>
    <row r="668" spans="1:9" ht="16.5">
      <c r="A668" s="14" t="s">
        <v>7783</v>
      </c>
      <c r="B668" s="21" t="s">
        <v>7776</v>
      </c>
      <c r="C668" s="21" t="s">
        <v>7744</v>
      </c>
      <c r="D668" s="14" t="s">
        <v>8119</v>
      </c>
      <c r="E668" s="12" t="s">
        <v>8151</v>
      </c>
      <c r="F668" s="14" t="s">
        <v>8165</v>
      </c>
      <c r="G668" s="14" t="s">
        <v>8165</v>
      </c>
      <c r="H668" s="55">
        <v>45219</v>
      </c>
      <c r="I668" s="91" t="s">
        <v>7344</v>
      </c>
    </row>
    <row r="669" spans="1:9" ht="16.5">
      <c r="A669" s="60" t="str">
        <f>("D0017714")</f>
        <v>D0017714</v>
      </c>
      <c r="B669" s="60" t="str">
        <f>("新編基本護理學 :學理與技術. 上冊 /")</f>
        <v>新編基本護理學 :學理與技術. 上冊 /</v>
      </c>
      <c r="C669" s="60" t="str">
        <f>("曹麗英編著")</f>
        <v>曹麗英編著</v>
      </c>
      <c r="D669" s="60" t="str">
        <f>("419.6 8458 2024 V.1 c.13")</f>
        <v>419.6 8458 2024 V.1 c.13</v>
      </c>
      <c r="E669" s="35" t="str">
        <f>("護理部")</f>
        <v>護理部</v>
      </c>
      <c r="F669" s="35" t="s">
        <v>8608</v>
      </c>
      <c r="G669" s="35" t="s">
        <v>8608</v>
      </c>
      <c r="H669" s="55">
        <v>45582</v>
      </c>
      <c r="I669" s="59" t="s">
        <v>8560</v>
      </c>
    </row>
    <row r="670" spans="1:9" ht="16.5">
      <c r="A670" s="60" t="str">
        <f>("D0017741")</f>
        <v>D0017741</v>
      </c>
      <c r="B670" s="60" t="str">
        <f>("新編基本護理學 :學理與技術. 下冊 /")</f>
        <v>新編基本護理學 :學理與技術. 下冊 /</v>
      </c>
      <c r="C670" s="60" t="str">
        <f>("曹麗英編著")</f>
        <v>曹麗英編著</v>
      </c>
      <c r="D670" s="60" t="str">
        <f>("419.6 8458 2024 V.2 c.13")</f>
        <v>419.6 8458 2024 V.2 c.13</v>
      </c>
      <c r="E670" s="35" t="str">
        <f>("護理部")</f>
        <v>護理部</v>
      </c>
      <c r="F670" s="35" t="s">
        <v>8608</v>
      </c>
      <c r="G670" s="35" t="s">
        <v>8608</v>
      </c>
      <c r="H670" s="55">
        <v>45582</v>
      </c>
      <c r="I670" s="59" t="s">
        <v>8560</v>
      </c>
    </row>
    <row r="671" spans="1:9" ht="16.5">
      <c r="A671" s="60" t="str">
        <f>("D0017768")</f>
        <v>D0017768</v>
      </c>
      <c r="B671" s="60" t="str">
        <f>("最新護理診斷手冊 :護理計畫與措施 /")</f>
        <v>最新護理診斷手冊 :護理計畫與措施 /</v>
      </c>
      <c r="C671" s="60" t="str">
        <f>("拉爾夫原著(Ralph, Sheila Sparks)")</f>
        <v>拉爾夫原著(Ralph, Sheila Sparks)</v>
      </c>
      <c r="D671" s="60" t="str">
        <f>("419.812 8359 2023 c.13")</f>
        <v>419.812 8359 2023 c.13</v>
      </c>
      <c r="E671" s="35" t="str">
        <f>("護理部")</f>
        <v>護理部</v>
      </c>
      <c r="F671" s="120" t="s">
        <v>8608</v>
      </c>
      <c r="G671" s="120" t="s">
        <v>8608</v>
      </c>
      <c r="H671" s="55">
        <v>45582</v>
      </c>
      <c r="I671" s="59" t="s">
        <v>8560</v>
      </c>
    </row>
    <row r="672" spans="1:9" ht="31.5">
      <c r="A672" s="14" t="s">
        <v>7081</v>
      </c>
      <c r="B672" s="51" t="s">
        <v>6943</v>
      </c>
      <c r="C672" s="52" t="s">
        <v>6278</v>
      </c>
      <c r="D672" s="48" t="s">
        <v>6226</v>
      </c>
      <c r="E672" s="44" t="s">
        <v>6134</v>
      </c>
      <c r="F672" s="49" t="s">
        <v>6254</v>
      </c>
      <c r="G672" s="49" t="s">
        <v>6254</v>
      </c>
      <c r="H672" s="54">
        <v>43823</v>
      </c>
      <c r="I672" s="86" t="s">
        <v>6467</v>
      </c>
    </row>
    <row r="673" spans="1:9" ht="16.5">
      <c r="A673" s="14" t="s">
        <v>7082</v>
      </c>
      <c r="B673" s="50" t="s">
        <v>6942</v>
      </c>
      <c r="C673" s="52" t="s">
        <v>6273</v>
      </c>
      <c r="D673" s="34" t="s">
        <v>6198</v>
      </c>
      <c r="E673" s="44" t="s">
        <v>6134</v>
      </c>
      <c r="F673" s="49" t="s">
        <v>6254</v>
      </c>
      <c r="G673" s="49" t="s">
        <v>6254</v>
      </c>
      <c r="H673" s="54">
        <v>43823</v>
      </c>
      <c r="I673" s="86" t="s">
        <v>6467</v>
      </c>
    </row>
    <row r="674" spans="1:9" ht="16.5">
      <c r="A674" s="14" t="s">
        <v>7083</v>
      </c>
      <c r="B674" s="50" t="s">
        <v>6135</v>
      </c>
      <c r="C674" s="94" t="s">
        <v>8175</v>
      </c>
      <c r="D674" s="34" t="s">
        <v>6118</v>
      </c>
      <c r="E674" s="44" t="s">
        <v>6134</v>
      </c>
      <c r="F674" s="49" t="s">
        <v>5091</v>
      </c>
      <c r="G674" s="49" t="s">
        <v>5091</v>
      </c>
      <c r="H674" s="55">
        <v>43935</v>
      </c>
      <c r="I674" s="66" t="s">
        <v>6469</v>
      </c>
    </row>
    <row r="675" spans="1:9" ht="16.5">
      <c r="A675" s="14" t="s">
        <v>7084</v>
      </c>
      <c r="B675" s="21" t="s">
        <v>6945</v>
      </c>
      <c r="C675" s="21" t="s">
        <v>6946</v>
      </c>
      <c r="D675" s="14" t="s">
        <v>6975</v>
      </c>
      <c r="E675" s="9" t="s">
        <v>5013</v>
      </c>
      <c r="F675" s="14" t="s">
        <v>5091</v>
      </c>
      <c r="G675" s="14" t="s">
        <v>5091</v>
      </c>
      <c r="H675" s="55">
        <v>44684</v>
      </c>
      <c r="I675" s="77" t="s">
        <v>6983</v>
      </c>
    </row>
    <row r="676" spans="1:9" ht="16.5">
      <c r="A676" s="14" t="s">
        <v>7443</v>
      </c>
      <c r="B676" s="21" t="s">
        <v>7436</v>
      </c>
      <c r="C676" s="21" t="s">
        <v>7437</v>
      </c>
      <c r="D676" s="14" t="s">
        <v>7828</v>
      </c>
      <c r="E676" s="12" t="s">
        <v>5013</v>
      </c>
      <c r="F676" s="14" t="s">
        <v>8167</v>
      </c>
      <c r="G676" s="14" t="s">
        <v>8167</v>
      </c>
      <c r="H676" s="55">
        <v>45219</v>
      </c>
      <c r="I676" s="91" t="s">
        <v>7344</v>
      </c>
    </row>
    <row r="677" spans="1:9" ht="31.5">
      <c r="A677" s="14" t="s">
        <v>7470</v>
      </c>
      <c r="B677" s="21" t="s">
        <v>7463</v>
      </c>
      <c r="C677" s="21" t="s">
        <v>7464</v>
      </c>
      <c r="D677" s="14" t="s">
        <v>7853</v>
      </c>
      <c r="E677" s="12" t="s">
        <v>8151</v>
      </c>
      <c r="F677" s="14" t="s">
        <v>8167</v>
      </c>
      <c r="G677" s="14" t="s">
        <v>8167</v>
      </c>
      <c r="H677" s="55">
        <v>45219</v>
      </c>
      <c r="I677" s="91" t="s">
        <v>7344</v>
      </c>
    </row>
    <row r="678" spans="1:9" ht="31.5">
      <c r="A678" s="14" t="s">
        <v>7505</v>
      </c>
      <c r="B678" s="21" t="s">
        <v>7498</v>
      </c>
      <c r="C678" s="21" t="s">
        <v>7499</v>
      </c>
      <c r="D678" s="14" t="s">
        <v>7886</v>
      </c>
      <c r="E678" s="12" t="s">
        <v>5013</v>
      </c>
      <c r="F678" s="14" t="s">
        <v>8168</v>
      </c>
      <c r="G678" s="14" t="s">
        <v>8168</v>
      </c>
      <c r="H678" s="55">
        <v>45219</v>
      </c>
      <c r="I678" s="91" t="s">
        <v>7344</v>
      </c>
    </row>
    <row r="679" spans="1:9" ht="31.5">
      <c r="A679" s="14" t="s">
        <v>7542</v>
      </c>
      <c r="B679" s="21" t="s">
        <v>7535</v>
      </c>
      <c r="C679" s="21" t="s">
        <v>7536</v>
      </c>
      <c r="D679" s="14" t="s">
        <v>7921</v>
      </c>
      <c r="E679" s="12" t="s">
        <v>8151</v>
      </c>
      <c r="F679" s="14" t="s">
        <v>8168</v>
      </c>
      <c r="G679" s="14" t="s">
        <v>8168</v>
      </c>
      <c r="H679" s="55">
        <v>45219</v>
      </c>
      <c r="I679" s="91" t="s">
        <v>7344</v>
      </c>
    </row>
    <row r="680" spans="1:9" ht="16.5">
      <c r="A680" s="14" t="s">
        <v>7576</v>
      </c>
      <c r="B680" s="21" t="s">
        <v>7569</v>
      </c>
      <c r="C680" s="21" t="s">
        <v>7570</v>
      </c>
      <c r="D680" s="14" t="s">
        <v>7953</v>
      </c>
      <c r="E680" s="12" t="s">
        <v>8151</v>
      </c>
      <c r="F680" s="14" t="s">
        <v>8168</v>
      </c>
      <c r="G680" s="14" t="s">
        <v>8168</v>
      </c>
      <c r="H680" s="55">
        <v>45219</v>
      </c>
      <c r="I680" s="91" t="s">
        <v>7344</v>
      </c>
    </row>
    <row r="681" spans="1:9" ht="16.5">
      <c r="A681" s="14" t="s">
        <v>7608</v>
      </c>
      <c r="B681" s="21" t="s">
        <v>7601</v>
      </c>
      <c r="C681" s="21" t="s">
        <v>7602</v>
      </c>
      <c r="D681" s="14" t="s">
        <v>7983</v>
      </c>
      <c r="E681" s="12" t="s">
        <v>8151</v>
      </c>
      <c r="F681" s="14" t="s">
        <v>8168</v>
      </c>
      <c r="G681" s="14" t="s">
        <v>8168</v>
      </c>
      <c r="H681" s="55">
        <v>45219</v>
      </c>
      <c r="I681" s="91" t="s">
        <v>7344</v>
      </c>
    </row>
    <row r="682" spans="1:9" ht="16.5">
      <c r="A682" s="14" t="s">
        <v>7643</v>
      </c>
      <c r="B682" s="21" t="s">
        <v>7636</v>
      </c>
      <c r="C682" s="21" t="s">
        <v>7637</v>
      </c>
      <c r="D682" s="14" t="s">
        <v>8016</v>
      </c>
      <c r="E682" s="12" t="s">
        <v>5013</v>
      </c>
      <c r="F682" s="14" t="s">
        <v>8168</v>
      </c>
      <c r="G682" s="14" t="s">
        <v>8168</v>
      </c>
      <c r="H682" s="55">
        <v>45219</v>
      </c>
      <c r="I682" s="91" t="s">
        <v>7344</v>
      </c>
    </row>
    <row r="683" spans="1:9" ht="31.5">
      <c r="A683" s="14" t="s">
        <v>7687</v>
      </c>
      <c r="B683" s="21" t="s">
        <v>7688</v>
      </c>
      <c r="C683" s="21" t="s">
        <v>7676</v>
      </c>
      <c r="D683" s="14" t="s">
        <v>8053</v>
      </c>
      <c r="E683" s="12" t="s">
        <v>8151</v>
      </c>
      <c r="F683" s="14" t="s">
        <v>8168</v>
      </c>
      <c r="G683" s="14" t="s">
        <v>8168</v>
      </c>
      <c r="H683" s="55">
        <v>45219</v>
      </c>
      <c r="I683" s="91" t="s">
        <v>7344</v>
      </c>
    </row>
    <row r="684" spans="1:9" ht="16.5">
      <c r="A684" s="14" t="s">
        <v>7750</v>
      </c>
      <c r="B684" s="21" t="s">
        <v>7743</v>
      </c>
      <c r="C684" s="21" t="s">
        <v>7744</v>
      </c>
      <c r="D684" s="14" t="s">
        <v>8087</v>
      </c>
      <c r="E684" s="12" t="s">
        <v>8151</v>
      </c>
      <c r="F684" s="14" t="s">
        <v>8168</v>
      </c>
      <c r="G684" s="14" t="s">
        <v>8168</v>
      </c>
      <c r="H684" s="55">
        <v>45219</v>
      </c>
      <c r="I684" s="91" t="s">
        <v>7344</v>
      </c>
    </row>
    <row r="685" spans="1:9" ht="16.5">
      <c r="A685" s="14" t="s">
        <v>7782</v>
      </c>
      <c r="B685" s="21" t="s">
        <v>7776</v>
      </c>
      <c r="C685" s="21" t="s">
        <v>7744</v>
      </c>
      <c r="D685" s="14" t="s">
        <v>8118</v>
      </c>
      <c r="E685" s="12" t="s">
        <v>5013</v>
      </c>
      <c r="F685" s="14" t="s">
        <v>8168</v>
      </c>
      <c r="G685" s="14" t="s">
        <v>8168</v>
      </c>
      <c r="H685" s="55">
        <v>45219</v>
      </c>
      <c r="I685" s="91" t="s">
        <v>7344</v>
      </c>
    </row>
    <row r="686" spans="1:9" ht="16.5">
      <c r="A686" s="60" t="str">
        <f>("D0017717")</f>
        <v>D0017717</v>
      </c>
      <c r="B686" s="60" t="str">
        <f>("新編基本護理學 :學理與技術. 上冊 /")</f>
        <v>新編基本護理學 :學理與技術. 上冊 /</v>
      </c>
      <c r="C686" s="60" t="str">
        <f>("曹麗英編著")</f>
        <v>曹麗英編著</v>
      </c>
      <c r="D686" s="60" t="str">
        <f>("419.6 8458 2024 V.1 c.16")</f>
        <v>419.6 8458 2024 V.1 c.16</v>
      </c>
      <c r="E686" s="35" t="str">
        <f>("護理部")</f>
        <v>護理部</v>
      </c>
      <c r="F686" s="35" t="s">
        <v>8611</v>
      </c>
      <c r="G686" s="35" t="s">
        <v>8611</v>
      </c>
      <c r="H686" s="55">
        <v>45582</v>
      </c>
      <c r="I686" s="59" t="s">
        <v>8560</v>
      </c>
    </row>
    <row r="687" spans="1:9" ht="16.5">
      <c r="A687" s="60" t="str">
        <f>("D0017744")</f>
        <v>D0017744</v>
      </c>
      <c r="B687" s="60" t="str">
        <f>("新編基本護理學 :學理與技術. 下冊 /")</f>
        <v>新編基本護理學 :學理與技術. 下冊 /</v>
      </c>
      <c r="C687" s="60" t="str">
        <f>("曹麗英編著")</f>
        <v>曹麗英編著</v>
      </c>
      <c r="D687" s="60" t="str">
        <f>("419.6 8458 2024 V.2 c.16")</f>
        <v>419.6 8458 2024 V.2 c.16</v>
      </c>
      <c r="E687" s="35" t="str">
        <f>("護理部")</f>
        <v>護理部</v>
      </c>
      <c r="F687" s="35" t="s">
        <v>8611</v>
      </c>
      <c r="G687" s="35" t="s">
        <v>8611</v>
      </c>
      <c r="H687" s="55">
        <v>45582</v>
      </c>
      <c r="I687" s="59" t="s">
        <v>8560</v>
      </c>
    </row>
    <row r="688" spans="1:9" ht="16.5">
      <c r="A688" s="60" t="str">
        <f>("D0017771")</f>
        <v>D0017771</v>
      </c>
      <c r="B688" s="60" t="str">
        <f>("最新護理診斷手冊 :護理計畫與措施 /")</f>
        <v>最新護理診斷手冊 :護理計畫與措施 /</v>
      </c>
      <c r="C688" s="60" t="str">
        <f>("拉爾夫原著(Ralph, Sheila Sparks)")</f>
        <v>拉爾夫原著(Ralph, Sheila Sparks)</v>
      </c>
      <c r="D688" s="60" t="str">
        <f>("419.812 8359 2023 c.16")</f>
        <v>419.812 8359 2023 c.16</v>
      </c>
      <c r="E688" s="35" t="str">
        <f>("護理部")</f>
        <v>護理部</v>
      </c>
      <c r="F688" s="35" t="s">
        <v>8611</v>
      </c>
      <c r="G688" s="35" t="s">
        <v>8611</v>
      </c>
      <c r="H688" s="55">
        <v>45582</v>
      </c>
      <c r="I688" s="59" t="s">
        <v>8560</v>
      </c>
    </row>
    <row r="689" spans="1:9" ht="31.5">
      <c r="A689" s="14" t="s">
        <v>6183</v>
      </c>
      <c r="B689" s="51" t="s">
        <v>6943</v>
      </c>
      <c r="C689" s="52" t="s">
        <v>6278</v>
      </c>
      <c r="D689" s="35" t="s">
        <v>6242</v>
      </c>
      <c r="E689" s="44" t="s">
        <v>6134</v>
      </c>
      <c r="F689" s="48" t="s">
        <v>6268</v>
      </c>
      <c r="G689" s="48" t="s">
        <v>6268</v>
      </c>
      <c r="H689" s="55">
        <v>43823</v>
      </c>
      <c r="I689" s="86" t="s">
        <v>6467</v>
      </c>
    </row>
    <row r="690" spans="1:9" ht="16.5">
      <c r="A690" s="14" t="s">
        <v>6158</v>
      </c>
      <c r="B690" s="51" t="s">
        <v>6942</v>
      </c>
      <c r="C690" s="52" t="s">
        <v>6273</v>
      </c>
      <c r="D690" s="35" t="s">
        <v>6210</v>
      </c>
      <c r="E690" s="44" t="s">
        <v>6134</v>
      </c>
      <c r="F690" s="48" t="s">
        <v>6268</v>
      </c>
      <c r="G690" s="48" t="s">
        <v>6268</v>
      </c>
      <c r="H690" s="55">
        <v>43823</v>
      </c>
      <c r="I690" s="86" t="s">
        <v>6467</v>
      </c>
    </row>
    <row r="691" spans="1:9" ht="16.5">
      <c r="A691" s="14" t="s">
        <v>7079</v>
      </c>
      <c r="B691" s="50" t="s">
        <v>6135</v>
      </c>
      <c r="C691" s="94" t="s">
        <v>8175</v>
      </c>
      <c r="D691" s="34" t="s">
        <v>6121</v>
      </c>
      <c r="E691" s="44" t="s">
        <v>6134</v>
      </c>
      <c r="F691" s="49" t="s">
        <v>5082</v>
      </c>
      <c r="G691" s="49" t="s">
        <v>5082</v>
      </c>
      <c r="H691" s="55">
        <v>43935</v>
      </c>
      <c r="I691" s="66" t="s">
        <v>6469</v>
      </c>
    </row>
    <row r="692" spans="1:9" ht="16.5">
      <c r="A692" s="14" t="s">
        <v>6424</v>
      </c>
      <c r="B692" s="60" t="s">
        <v>8176</v>
      </c>
      <c r="C692" s="60" t="s">
        <v>6433</v>
      </c>
      <c r="D692" s="14" t="s">
        <v>6446</v>
      </c>
      <c r="E692" s="12" t="s">
        <v>5013</v>
      </c>
      <c r="F692" s="14" t="s">
        <v>5082</v>
      </c>
      <c r="G692" s="14" t="s">
        <v>5082</v>
      </c>
      <c r="H692" s="58">
        <v>44133</v>
      </c>
      <c r="I692" s="59" t="s">
        <v>6468</v>
      </c>
    </row>
    <row r="693" spans="1:9" ht="16.5">
      <c r="A693" s="14" t="s">
        <v>6419</v>
      </c>
      <c r="B693" s="60" t="s">
        <v>8177</v>
      </c>
      <c r="C693" s="60"/>
      <c r="D693" s="14" t="s">
        <v>6441</v>
      </c>
      <c r="E693" s="12" t="s">
        <v>5013</v>
      </c>
      <c r="F693" s="14" t="s">
        <v>5082</v>
      </c>
      <c r="G693" s="14" t="s">
        <v>5082</v>
      </c>
      <c r="H693" s="58">
        <v>44133</v>
      </c>
      <c r="I693" s="59" t="s">
        <v>6468</v>
      </c>
    </row>
    <row r="694" spans="1:9" ht="16.5">
      <c r="A694" s="14" t="s">
        <v>7080</v>
      </c>
      <c r="B694" s="21" t="s">
        <v>6945</v>
      </c>
      <c r="C694" s="21" t="s">
        <v>6946</v>
      </c>
      <c r="D694" s="14" t="s">
        <v>6961</v>
      </c>
      <c r="E694" s="9" t="s">
        <v>5013</v>
      </c>
      <c r="F694" s="14" t="s">
        <v>5082</v>
      </c>
      <c r="G694" s="14" t="s">
        <v>5082</v>
      </c>
      <c r="H694" s="55">
        <v>44684</v>
      </c>
      <c r="I694" s="77" t="s">
        <v>6983</v>
      </c>
    </row>
    <row r="695" spans="1:9" ht="16.5">
      <c r="A695" s="14" t="s">
        <v>7442</v>
      </c>
      <c r="B695" s="21" t="s">
        <v>7436</v>
      </c>
      <c r="C695" s="21" t="s">
        <v>7437</v>
      </c>
      <c r="D695" s="14" t="s">
        <v>7827</v>
      </c>
      <c r="E695" s="12" t="s">
        <v>8151</v>
      </c>
      <c r="F695" s="48" t="s">
        <v>6268</v>
      </c>
      <c r="G695" s="48" t="s">
        <v>6268</v>
      </c>
      <c r="H695" s="55">
        <v>45219</v>
      </c>
      <c r="I695" s="91" t="s">
        <v>7344</v>
      </c>
    </row>
    <row r="696" spans="1:9" ht="31.5">
      <c r="A696" s="14" t="s">
        <v>7469</v>
      </c>
      <c r="B696" s="21" t="s">
        <v>7463</v>
      </c>
      <c r="C696" s="21" t="s">
        <v>7464</v>
      </c>
      <c r="D696" s="14" t="s">
        <v>7852</v>
      </c>
      <c r="E696" s="12" t="s">
        <v>5013</v>
      </c>
      <c r="F696" s="48" t="s">
        <v>6268</v>
      </c>
      <c r="G696" s="48" t="s">
        <v>6268</v>
      </c>
      <c r="H696" s="55">
        <v>45219</v>
      </c>
      <c r="I696" s="91" t="s">
        <v>7344</v>
      </c>
    </row>
    <row r="697" spans="1:9" ht="31.5">
      <c r="A697" s="14" t="s">
        <v>7504</v>
      </c>
      <c r="B697" s="21" t="s">
        <v>7498</v>
      </c>
      <c r="C697" s="21" t="s">
        <v>7499</v>
      </c>
      <c r="D697" s="14" t="s">
        <v>7885</v>
      </c>
      <c r="E697" s="12" t="s">
        <v>8151</v>
      </c>
      <c r="F697" s="48" t="s">
        <v>8166</v>
      </c>
      <c r="G697" s="48" t="s">
        <v>8166</v>
      </c>
      <c r="H697" s="55">
        <v>45219</v>
      </c>
      <c r="I697" s="91" t="s">
        <v>7344</v>
      </c>
    </row>
    <row r="698" spans="1:9" ht="31.5">
      <c r="A698" s="14" t="s">
        <v>7541</v>
      </c>
      <c r="B698" s="21" t="s">
        <v>7535</v>
      </c>
      <c r="C698" s="21" t="s">
        <v>7536</v>
      </c>
      <c r="D698" s="14" t="s">
        <v>7920</v>
      </c>
      <c r="E698" s="12" t="s">
        <v>5013</v>
      </c>
      <c r="F698" s="48" t="s">
        <v>8166</v>
      </c>
      <c r="G698" s="48" t="s">
        <v>8166</v>
      </c>
      <c r="H698" s="55">
        <v>45219</v>
      </c>
      <c r="I698" s="91" t="s">
        <v>7344</v>
      </c>
    </row>
    <row r="699" spans="1:9" ht="16.5">
      <c r="A699" s="14" t="s">
        <v>7575</v>
      </c>
      <c r="B699" s="21" t="s">
        <v>7569</v>
      </c>
      <c r="C699" s="21" t="s">
        <v>7570</v>
      </c>
      <c r="D699" s="14" t="s">
        <v>7952</v>
      </c>
      <c r="E699" s="12" t="s">
        <v>5013</v>
      </c>
      <c r="F699" s="48" t="s">
        <v>8166</v>
      </c>
      <c r="G699" s="48" t="s">
        <v>8166</v>
      </c>
      <c r="H699" s="55">
        <v>45219</v>
      </c>
      <c r="I699" s="91" t="s">
        <v>7344</v>
      </c>
    </row>
    <row r="700" spans="1:9" ht="16.5">
      <c r="A700" s="14" t="s">
        <v>7607</v>
      </c>
      <c r="B700" s="21" t="s">
        <v>7601</v>
      </c>
      <c r="C700" s="21" t="s">
        <v>7602</v>
      </c>
      <c r="D700" s="14" t="s">
        <v>7982</v>
      </c>
      <c r="E700" s="12" t="s">
        <v>5013</v>
      </c>
      <c r="F700" s="48" t="s">
        <v>8166</v>
      </c>
      <c r="G700" s="48" t="s">
        <v>8166</v>
      </c>
      <c r="H700" s="55">
        <v>45219</v>
      </c>
      <c r="I700" s="91" t="s">
        <v>7344</v>
      </c>
    </row>
    <row r="701" spans="1:9" ht="16.5">
      <c r="A701" s="14" t="s">
        <v>7642</v>
      </c>
      <c r="B701" s="21" t="s">
        <v>7636</v>
      </c>
      <c r="C701" s="21" t="s">
        <v>7637</v>
      </c>
      <c r="D701" s="14" t="s">
        <v>8015</v>
      </c>
      <c r="E701" s="12" t="s">
        <v>8151</v>
      </c>
      <c r="F701" s="48" t="s">
        <v>8166</v>
      </c>
      <c r="G701" s="48" t="s">
        <v>8166</v>
      </c>
      <c r="H701" s="55">
        <v>45219</v>
      </c>
      <c r="I701" s="91" t="s">
        <v>7344</v>
      </c>
    </row>
    <row r="702" spans="1:9" ht="31.5">
      <c r="A702" s="14" t="s">
        <v>7685</v>
      </c>
      <c r="B702" s="21" t="s">
        <v>7686</v>
      </c>
      <c r="C702" s="21" t="s">
        <v>7676</v>
      </c>
      <c r="D702" s="14" t="s">
        <v>8052</v>
      </c>
      <c r="E702" s="12" t="s">
        <v>5013</v>
      </c>
      <c r="F702" s="48" t="s">
        <v>8166</v>
      </c>
      <c r="G702" s="48" t="s">
        <v>8166</v>
      </c>
      <c r="H702" s="55">
        <v>45219</v>
      </c>
      <c r="I702" s="91" t="s">
        <v>7344</v>
      </c>
    </row>
    <row r="703" spans="1:9" ht="16.5">
      <c r="A703" s="14" t="s">
        <v>7749</v>
      </c>
      <c r="B703" s="21" t="s">
        <v>7743</v>
      </c>
      <c r="C703" s="21" t="s">
        <v>7744</v>
      </c>
      <c r="D703" s="14" t="s">
        <v>8086</v>
      </c>
      <c r="E703" s="12" t="s">
        <v>5013</v>
      </c>
      <c r="F703" s="48" t="s">
        <v>8166</v>
      </c>
      <c r="G703" s="48" t="s">
        <v>8166</v>
      </c>
      <c r="H703" s="55">
        <v>45219</v>
      </c>
      <c r="I703" s="91" t="s">
        <v>7344</v>
      </c>
    </row>
    <row r="704" spans="1:9" ht="16.5">
      <c r="A704" s="14" t="s">
        <v>7781</v>
      </c>
      <c r="B704" s="21" t="s">
        <v>7776</v>
      </c>
      <c r="C704" s="21" t="s">
        <v>7744</v>
      </c>
      <c r="D704" s="14" t="s">
        <v>8117</v>
      </c>
      <c r="E704" s="12" t="s">
        <v>8151</v>
      </c>
      <c r="F704" s="48" t="s">
        <v>8166</v>
      </c>
      <c r="G704" s="48" t="s">
        <v>8166</v>
      </c>
      <c r="H704" s="55">
        <v>45219</v>
      </c>
      <c r="I704" s="91" t="s">
        <v>7344</v>
      </c>
    </row>
    <row r="705" spans="1:9" ht="16.5">
      <c r="A705" s="14" t="s">
        <v>4795</v>
      </c>
      <c r="B705" s="18" t="s">
        <v>5513</v>
      </c>
      <c r="C705" s="18" t="s">
        <v>5052</v>
      </c>
      <c r="D705" s="9" t="s">
        <v>4796</v>
      </c>
      <c r="E705" s="9" t="s">
        <v>5013</v>
      </c>
      <c r="F705" s="14" t="s">
        <v>5105</v>
      </c>
      <c r="G705" s="14" t="s">
        <v>5105</v>
      </c>
      <c r="H705" s="9" t="s">
        <v>3235</v>
      </c>
      <c r="I705" s="27" t="s">
        <v>4447</v>
      </c>
    </row>
    <row r="706" spans="1:9" ht="16.5">
      <c r="A706" s="14" t="s">
        <v>4807</v>
      </c>
      <c r="B706" s="18" t="s">
        <v>5513</v>
      </c>
      <c r="C706" s="18" t="s">
        <v>5052</v>
      </c>
      <c r="D706" s="9" t="s">
        <v>4808</v>
      </c>
      <c r="E706" s="9" t="s">
        <v>5013</v>
      </c>
      <c r="F706" s="14" t="s">
        <v>5105</v>
      </c>
      <c r="G706" s="14" t="s">
        <v>5105</v>
      </c>
      <c r="H706" s="9" t="s">
        <v>3235</v>
      </c>
      <c r="I706" s="27" t="s">
        <v>4447</v>
      </c>
    </row>
    <row r="707" spans="1:9" ht="31.5">
      <c r="A707" s="14" t="s">
        <v>6175</v>
      </c>
      <c r="B707" s="51" t="s">
        <v>6943</v>
      </c>
      <c r="C707" s="52" t="s">
        <v>6278</v>
      </c>
      <c r="D707" s="35" t="s">
        <v>6234</v>
      </c>
      <c r="E707" s="44" t="s">
        <v>6134</v>
      </c>
      <c r="F707" s="49" t="s">
        <v>6262</v>
      </c>
      <c r="G707" s="49" t="s">
        <v>6262</v>
      </c>
      <c r="H707" s="54">
        <v>43823</v>
      </c>
      <c r="I707" s="86" t="s">
        <v>6467</v>
      </c>
    </row>
    <row r="708" spans="1:9" ht="16.5">
      <c r="A708" s="14" t="s">
        <v>6151</v>
      </c>
      <c r="B708" s="51" t="s">
        <v>6942</v>
      </c>
      <c r="C708" s="52" t="s">
        <v>6273</v>
      </c>
      <c r="D708" s="35" t="s">
        <v>6203</v>
      </c>
      <c r="E708" s="44" t="s">
        <v>6134</v>
      </c>
      <c r="F708" s="49" t="s">
        <v>6262</v>
      </c>
      <c r="G708" s="49" t="s">
        <v>6262</v>
      </c>
      <c r="H708" s="54">
        <v>43823</v>
      </c>
      <c r="I708" s="86" t="s">
        <v>6467</v>
      </c>
    </row>
    <row r="709" spans="1:9" ht="16.5">
      <c r="A709" s="14" t="s">
        <v>7077</v>
      </c>
      <c r="B709" s="50" t="s">
        <v>6135</v>
      </c>
      <c r="C709" s="94" t="s">
        <v>8175</v>
      </c>
      <c r="D709" s="34" t="s">
        <v>6119</v>
      </c>
      <c r="E709" s="44" t="s">
        <v>6134</v>
      </c>
      <c r="F709" s="49" t="s">
        <v>5105</v>
      </c>
      <c r="G709" s="49" t="s">
        <v>5105</v>
      </c>
      <c r="H709" s="55">
        <v>43935</v>
      </c>
      <c r="I709" s="66" t="s">
        <v>6469</v>
      </c>
    </row>
    <row r="710" spans="1:9" ht="16.5">
      <c r="A710" s="14" t="s">
        <v>7078</v>
      </c>
      <c r="B710" s="21" t="s">
        <v>6945</v>
      </c>
      <c r="C710" s="21" t="s">
        <v>6946</v>
      </c>
      <c r="D710" s="14" t="s">
        <v>6949</v>
      </c>
      <c r="E710" s="12" t="s">
        <v>5013</v>
      </c>
      <c r="F710" s="14" t="s">
        <v>5105</v>
      </c>
      <c r="G710" s="14" t="s">
        <v>5105</v>
      </c>
      <c r="H710" s="55">
        <v>44684</v>
      </c>
      <c r="I710" s="77" t="s">
        <v>6888</v>
      </c>
    </row>
    <row r="711" spans="1:9" ht="16.5">
      <c r="A711" s="14" t="s">
        <v>7461</v>
      </c>
      <c r="B711" s="21" t="s">
        <v>7436</v>
      </c>
      <c r="C711" s="21" t="s">
        <v>7437</v>
      </c>
      <c r="D711" s="14" t="s">
        <v>7846</v>
      </c>
      <c r="E711" s="12" t="s">
        <v>5013</v>
      </c>
      <c r="F711" s="14" t="s">
        <v>5105</v>
      </c>
      <c r="G711" s="14" t="s">
        <v>5105</v>
      </c>
      <c r="H711" s="55">
        <v>45219</v>
      </c>
      <c r="I711" s="91" t="s">
        <v>7344</v>
      </c>
    </row>
    <row r="712" spans="1:9" ht="31.5">
      <c r="A712" s="14" t="s">
        <v>7493</v>
      </c>
      <c r="B712" s="21" t="s">
        <v>7463</v>
      </c>
      <c r="C712" s="21" t="s">
        <v>7464</v>
      </c>
      <c r="D712" s="14" t="s">
        <v>7876</v>
      </c>
      <c r="E712" s="12" t="s">
        <v>5013</v>
      </c>
      <c r="F712" s="14" t="s">
        <v>5105</v>
      </c>
      <c r="G712" s="14" t="s">
        <v>5105</v>
      </c>
      <c r="H712" s="55">
        <v>45219</v>
      </c>
      <c r="I712" s="91" t="s">
        <v>7344</v>
      </c>
    </row>
    <row r="713" spans="1:9" ht="31.5">
      <c r="A713" s="14" t="s">
        <v>7529</v>
      </c>
      <c r="B713" s="21" t="s">
        <v>7498</v>
      </c>
      <c r="C713" s="21" t="s">
        <v>7499</v>
      </c>
      <c r="D713" s="14" t="s">
        <v>7910</v>
      </c>
      <c r="E713" s="12" t="s">
        <v>5013</v>
      </c>
      <c r="F713" s="14" t="s">
        <v>5105</v>
      </c>
      <c r="G713" s="14" t="s">
        <v>5105</v>
      </c>
      <c r="H713" s="55">
        <v>45219</v>
      </c>
      <c r="I713" s="91" t="s">
        <v>7344</v>
      </c>
    </row>
    <row r="714" spans="1:9" ht="31.5">
      <c r="A714" s="14" t="s">
        <v>7564</v>
      </c>
      <c r="B714" s="21" t="s">
        <v>7535</v>
      </c>
      <c r="C714" s="21" t="s">
        <v>7536</v>
      </c>
      <c r="D714" s="14" t="s">
        <v>7943</v>
      </c>
      <c r="E714" s="12" t="s">
        <v>8151</v>
      </c>
      <c r="F714" s="14" t="s">
        <v>5105</v>
      </c>
      <c r="G714" s="14" t="s">
        <v>5105</v>
      </c>
      <c r="H714" s="55">
        <v>45219</v>
      </c>
      <c r="I714" s="91" t="s">
        <v>7344</v>
      </c>
    </row>
    <row r="715" spans="1:9" ht="16.5">
      <c r="A715" s="14" t="s">
        <v>7631</v>
      </c>
      <c r="B715" s="21" t="s">
        <v>7601</v>
      </c>
      <c r="C715" s="21" t="s">
        <v>7602</v>
      </c>
      <c r="D715" s="14" t="s">
        <v>8006</v>
      </c>
      <c r="E715" s="12" t="s">
        <v>5013</v>
      </c>
      <c r="F715" s="14" t="s">
        <v>5105</v>
      </c>
      <c r="G715" s="14" t="s">
        <v>5105</v>
      </c>
      <c r="H715" s="55">
        <v>45219</v>
      </c>
      <c r="I715" s="91" t="s">
        <v>7344</v>
      </c>
    </row>
    <row r="716" spans="1:9" ht="16.5">
      <c r="A716" s="14" t="s">
        <v>7668</v>
      </c>
      <c r="B716" s="21" t="s">
        <v>7636</v>
      </c>
      <c r="C716" s="21" t="s">
        <v>7637</v>
      </c>
      <c r="D716" s="14" t="s">
        <v>8041</v>
      </c>
      <c r="E716" s="12" t="s">
        <v>8151</v>
      </c>
      <c r="F716" s="14" t="s">
        <v>5105</v>
      </c>
      <c r="G716" s="14" t="s">
        <v>5105</v>
      </c>
      <c r="H716" s="55">
        <v>45219</v>
      </c>
      <c r="I716" s="91" t="s">
        <v>7344</v>
      </c>
    </row>
    <row r="717" spans="1:9" ht="31.5">
      <c r="A717" s="14" t="s">
        <v>7734</v>
      </c>
      <c r="B717" s="21" t="s">
        <v>7735</v>
      </c>
      <c r="C717" s="21" t="s">
        <v>7676</v>
      </c>
      <c r="D717" s="14" t="s">
        <v>8077</v>
      </c>
      <c r="E717" s="12" t="s">
        <v>8151</v>
      </c>
      <c r="F717" s="14" t="s">
        <v>5105</v>
      </c>
      <c r="G717" s="14" t="s">
        <v>5105</v>
      </c>
      <c r="H717" s="55">
        <v>45219</v>
      </c>
      <c r="I717" s="91" t="s">
        <v>7344</v>
      </c>
    </row>
    <row r="718" spans="1:9" ht="16.5">
      <c r="A718" s="14" t="s">
        <v>7771</v>
      </c>
      <c r="B718" s="21" t="s">
        <v>7743</v>
      </c>
      <c r="C718" s="21" t="s">
        <v>7744</v>
      </c>
      <c r="D718" s="14" t="s">
        <v>8108</v>
      </c>
      <c r="E718" s="12" t="s">
        <v>5013</v>
      </c>
      <c r="F718" s="14" t="s">
        <v>5105</v>
      </c>
      <c r="G718" s="14" t="s">
        <v>5105</v>
      </c>
      <c r="H718" s="55">
        <v>45219</v>
      </c>
      <c r="I718" s="91" t="s">
        <v>7344</v>
      </c>
    </row>
    <row r="719" spans="1:9" ht="16.5">
      <c r="A719" s="14" t="s">
        <v>7803</v>
      </c>
      <c r="B719" s="21" t="s">
        <v>7776</v>
      </c>
      <c r="C719" s="21" t="s">
        <v>7744</v>
      </c>
      <c r="D719" s="14" t="s">
        <v>8139</v>
      </c>
      <c r="E719" s="12" t="s">
        <v>8151</v>
      </c>
      <c r="F719" s="14" t="s">
        <v>5105</v>
      </c>
      <c r="G719" s="14" t="s">
        <v>5105</v>
      </c>
      <c r="H719" s="55">
        <v>45219</v>
      </c>
      <c r="I719" s="91" t="s">
        <v>7344</v>
      </c>
    </row>
    <row r="720" spans="1:9" ht="16.5">
      <c r="A720" s="60" t="str">
        <f>("D0017718")</f>
        <v>D0017718</v>
      </c>
      <c r="B720" s="60" t="str">
        <f>("新編基本護理學 :學理與技術. 上冊 /")</f>
        <v>新編基本護理學 :學理與技術. 上冊 /</v>
      </c>
      <c r="C720" s="60" t="str">
        <f>("曹麗英編著")</f>
        <v>曹麗英編著</v>
      </c>
      <c r="D720" s="60" t="str">
        <f>("419.6 8458 2024 V.1 c.17")</f>
        <v>419.6 8458 2024 V.1 c.17</v>
      </c>
      <c r="E720" s="35" t="str">
        <f>("護理部")</f>
        <v>護理部</v>
      </c>
      <c r="F720" s="35" t="s">
        <v>8612</v>
      </c>
      <c r="G720" s="35" t="s">
        <v>8612</v>
      </c>
      <c r="H720" s="55">
        <v>45582</v>
      </c>
      <c r="I720" s="59" t="s">
        <v>8560</v>
      </c>
    </row>
    <row r="721" spans="1:9" ht="16.5">
      <c r="A721" s="60" t="str">
        <f>("D0017745")</f>
        <v>D0017745</v>
      </c>
      <c r="B721" s="60" t="str">
        <f>("新編基本護理學 :學理與技術. 下冊 /")</f>
        <v>新編基本護理學 :學理與技術. 下冊 /</v>
      </c>
      <c r="C721" s="60" t="str">
        <f>("曹麗英編著")</f>
        <v>曹麗英編著</v>
      </c>
      <c r="D721" s="60" t="str">
        <f>("419.6 8458 2024 V.2 c.17")</f>
        <v>419.6 8458 2024 V.2 c.17</v>
      </c>
      <c r="E721" s="35" t="str">
        <f>("護理部")</f>
        <v>護理部</v>
      </c>
      <c r="F721" s="35" t="s">
        <v>8612</v>
      </c>
      <c r="G721" s="35" t="s">
        <v>8612</v>
      </c>
      <c r="H721" s="55">
        <v>45582</v>
      </c>
      <c r="I721" s="59" t="s">
        <v>8560</v>
      </c>
    </row>
    <row r="722" spans="1:9" ht="16.5">
      <c r="A722" s="60" t="str">
        <f>("D0017772")</f>
        <v>D0017772</v>
      </c>
      <c r="B722" s="60" t="str">
        <f>("最新護理診斷手冊 :護理計畫與措施 /")</f>
        <v>最新護理診斷手冊 :護理計畫與措施 /</v>
      </c>
      <c r="C722" s="60" t="str">
        <f>("拉爾夫原著(Ralph, Sheila Sparks)")</f>
        <v>拉爾夫原著(Ralph, Sheila Sparks)</v>
      </c>
      <c r="D722" s="60" t="str">
        <f>("419.812 8359 2023 c.17")</f>
        <v>419.812 8359 2023 c.17</v>
      </c>
      <c r="E722" s="35" t="str">
        <f>("護理部")</f>
        <v>護理部</v>
      </c>
      <c r="F722" s="35" t="s">
        <v>8612</v>
      </c>
      <c r="G722" s="35" t="s">
        <v>8612</v>
      </c>
      <c r="H722" s="55">
        <v>45582</v>
      </c>
      <c r="I722" s="59" t="s">
        <v>8560</v>
      </c>
    </row>
    <row r="723" spans="1:9" ht="16.5">
      <c r="A723" s="14" t="s">
        <v>7665</v>
      </c>
      <c r="B723" s="21" t="s">
        <v>7636</v>
      </c>
      <c r="C723" s="21" t="s">
        <v>7637</v>
      </c>
      <c r="D723" s="14" t="s">
        <v>8038</v>
      </c>
      <c r="E723" s="12" t="s">
        <v>5013</v>
      </c>
      <c r="F723" s="14" t="s">
        <v>5095</v>
      </c>
      <c r="G723" s="14" t="s">
        <v>5095</v>
      </c>
      <c r="H723" s="55">
        <v>45219</v>
      </c>
      <c r="I723" s="91" t="s">
        <v>7344</v>
      </c>
    </row>
    <row r="724" spans="1:9" ht="31.5">
      <c r="A724" s="14" t="s">
        <v>6171</v>
      </c>
      <c r="B724" s="51" t="s">
        <v>6943</v>
      </c>
      <c r="C724" s="52" t="s">
        <v>6278</v>
      </c>
      <c r="D724" s="35" t="s">
        <v>6230</v>
      </c>
      <c r="E724" s="44" t="s">
        <v>6134</v>
      </c>
      <c r="F724" s="49" t="s">
        <v>6258</v>
      </c>
      <c r="G724" s="49" t="s">
        <v>6258</v>
      </c>
      <c r="H724" s="54">
        <v>43823</v>
      </c>
      <c r="I724" s="86" t="s">
        <v>6467</v>
      </c>
    </row>
    <row r="725" spans="1:9" ht="16.5">
      <c r="A725" s="14" t="s">
        <v>6148</v>
      </c>
      <c r="B725" s="51" t="s">
        <v>6942</v>
      </c>
      <c r="C725" s="52" t="s">
        <v>6273</v>
      </c>
      <c r="D725" s="35" t="s">
        <v>6200</v>
      </c>
      <c r="E725" s="44" t="s">
        <v>6134</v>
      </c>
      <c r="F725" s="49" t="s">
        <v>6258</v>
      </c>
      <c r="G725" s="49" t="s">
        <v>6258</v>
      </c>
      <c r="H725" s="54">
        <v>43823</v>
      </c>
      <c r="I725" s="86" t="s">
        <v>6467</v>
      </c>
    </row>
    <row r="726" spans="1:9" ht="16.5">
      <c r="A726" s="14" t="s">
        <v>7075</v>
      </c>
      <c r="B726" s="50" t="s">
        <v>6135</v>
      </c>
      <c r="C726" s="94" t="s">
        <v>8175</v>
      </c>
      <c r="D726" s="34" t="s">
        <v>6116</v>
      </c>
      <c r="E726" s="44" t="s">
        <v>6134</v>
      </c>
      <c r="F726" s="49" t="s">
        <v>5093</v>
      </c>
      <c r="G726" s="49" t="s">
        <v>5093</v>
      </c>
      <c r="H726" s="55">
        <v>43935</v>
      </c>
      <c r="I726" s="66" t="s">
        <v>6469</v>
      </c>
    </row>
    <row r="727" spans="1:9" ht="16.5">
      <c r="A727" s="14" t="s">
        <v>7076</v>
      </c>
      <c r="B727" s="21" t="s">
        <v>6945</v>
      </c>
      <c r="C727" s="21" t="s">
        <v>6946</v>
      </c>
      <c r="D727" s="14" t="s">
        <v>6972</v>
      </c>
      <c r="E727" s="12" t="s">
        <v>5013</v>
      </c>
      <c r="F727" s="14" t="s">
        <v>5093</v>
      </c>
      <c r="G727" s="14" t="s">
        <v>5093</v>
      </c>
      <c r="H727" s="55">
        <v>44684</v>
      </c>
      <c r="I727" s="77" t="s">
        <v>6983</v>
      </c>
    </row>
    <row r="728" spans="1:9" ht="31.5">
      <c r="A728" s="14" t="s">
        <v>7526</v>
      </c>
      <c r="B728" s="21" t="s">
        <v>7498</v>
      </c>
      <c r="C728" s="21" t="s">
        <v>7499</v>
      </c>
      <c r="D728" s="14" t="s">
        <v>7907</v>
      </c>
      <c r="E728" s="12" t="s">
        <v>8151</v>
      </c>
      <c r="F728" s="14" t="s">
        <v>5093</v>
      </c>
      <c r="G728" s="14" t="s">
        <v>5093</v>
      </c>
      <c r="H728" s="55">
        <v>45219</v>
      </c>
      <c r="I728" s="91" t="s">
        <v>7344</v>
      </c>
    </row>
    <row r="729" spans="1:9" ht="16.5">
      <c r="A729" s="14" t="s">
        <v>7597</v>
      </c>
      <c r="B729" s="21" t="s">
        <v>7569</v>
      </c>
      <c r="C729" s="21" t="s">
        <v>7570</v>
      </c>
      <c r="D729" s="14" t="s">
        <v>7974</v>
      </c>
      <c r="E729" s="12" t="s">
        <v>5013</v>
      </c>
      <c r="F729" s="14" t="s">
        <v>5093</v>
      </c>
      <c r="G729" s="14" t="s">
        <v>5093</v>
      </c>
      <c r="H729" s="55">
        <v>45219</v>
      </c>
      <c r="I729" s="91" t="s">
        <v>7344</v>
      </c>
    </row>
    <row r="730" spans="1:9" ht="16.5">
      <c r="A730" s="14" t="s">
        <v>7664</v>
      </c>
      <c r="B730" s="21" t="s">
        <v>7636</v>
      </c>
      <c r="C730" s="21" t="s">
        <v>7637</v>
      </c>
      <c r="D730" s="14" t="s">
        <v>8037</v>
      </c>
      <c r="E730" s="12" t="s">
        <v>8151</v>
      </c>
      <c r="F730" s="14" t="s">
        <v>5093</v>
      </c>
      <c r="G730" s="14" t="s">
        <v>5093</v>
      </c>
      <c r="H730" s="55">
        <v>45219</v>
      </c>
      <c r="I730" s="91" t="s">
        <v>7344</v>
      </c>
    </row>
    <row r="731" spans="1:9" ht="31.5">
      <c r="A731" s="14" t="s">
        <v>7729</v>
      </c>
      <c r="B731" s="21" t="s">
        <v>7730</v>
      </c>
      <c r="C731" s="21" t="s">
        <v>7676</v>
      </c>
      <c r="D731" s="14" t="s">
        <v>8074</v>
      </c>
      <c r="E731" s="12" t="s">
        <v>5013</v>
      </c>
      <c r="F731" s="14" t="s">
        <v>5093</v>
      </c>
      <c r="G731" s="14" t="s">
        <v>5093</v>
      </c>
      <c r="H731" s="55">
        <v>45219</v>
      </c>
      <c r="I731" s="91" t="s">
        <v>7344</v>
      </c>
    </row>
    <row r="732" spans="1:9" ht="16.5">
      <c r="A732" s="60" t="str">
        <f>("D0017694")</f>
        <v>D0017694</v>
      </c>
      <c r="B732" s="60" t="str">
        <f>("內外科護理學. 上冊 / ")</f>
        <v xml:space="preserve">內外科護理學. 上冊 / </v>
      </c>
      <c r="C732" s="60" t="str">
        <f>("李和惠著")</f>
        <v>李和惠著</v>
      </c>
      <c r="D732" s="60" t="str">
        <f>("419.82 8463 2023 V.1 c.32")</f>
        <v>419.82 8463 2023 V.1 c.32</v>
      </c>
      <c r="E732" s="35" t="str">
        <f>("護理部-13A護理站")</f>
        <v>護理部-13A護理站</v>
      </c>
      <c r="F732" s="35" t="s">
        <v>8596</v>
      </c>
      <c r="G732" s="35" t="s">
        <v>8596</v>
      </c>
      <c r="H732" s="55">
        <v>45582</v>
      </c>
      <c r="I732" s="59" t="s">
        <v>8560</v>
      </c>
    </row>
    <row r="733" spans="1:9" ht="16.5">
      <c r="A733" s="60" t="str">
        <f>("D0017695")</f>
        <v>D0017695</v>
      </c>
      <c r="B733" s="60" t="str">
        <f>("內外科護理學. 下冊 / ")</f>
        <v xml:space="preserve">內外科護理學. 下冊 / </v>
      </c>
      <c r="C733" s="60" t="str">
        <f>("李和惠著")</f>
        <v>李和惠著</v>
      </c>
      <c r="D733" s="60" t="str">
        <f>("419.82 8463 2023 V.2 c.32")</f>
        <v>419.82 8463 2023 V.2 c.32</v>
      </c>
      <c r="E733" s="35" t="str">
        <f>("護理部-13A護理站")</f>
        <v>護理部-13A護理站</v>
      </c>
      <c r="F733" s="35" t="s">
        <v>8596</v>
      </c>
      <c r="G733" s="35" t="s">
        <v>8596</v>
      </c>
      <c r="H733" s="55">
        <v>45582</v>
      </c>
      <c r="I733" s="59" t="s">
        <v>8560</v>
      </c>
    </row>
    <row r="734" spans="1:9" ht="16.5">
      <c r="A734" s="60" t="str">
        <f>("D0017696")</f>
        <v>D0017696</v>
      </c>
      <c r="B734" s="60" t="str">
        <f>("內外科護理技術 =Medical-surgical nursing skills and techniques /")</f>
        <v>內外科護理技術 =Medical-surgical nursing skills and techniques /</v>
      </c>
      <c r="C734" s="60" t="str">
        <f>("林貴滿著")</f>
        <v>林貴滿著</v>
      </c>
      <c r="D734" s="60" t="str">
        <f>("419.82 8746 2023")</f>
        <v>419.82 8746 2023</v>
      </c>
      <c r="E734" s="35" t="str">
        <f>("護理部-13A護理站")</f>
        <v>護理部-13A護理站</v>
      </c>
      <c r="F734" s="35" t="s">
        <v>8597</v>
      </c>
      <c r="G734" s="35" t="s">
        <v>8597</v>
      </c>
      <c r="H734" s="55">
        <v>45582</v>
      </c>
      <c r="I734" s="59" t="s">
        <v>8560</v>
      </c>
    </row>
    <row r="735" spans="1:9" ht="16.5">
      <c r="A735" s="60" t="str">
        <f>("D0017697")</f>
        <v>D0017697</v>
      </c>
      <c r="B735" s="60" t="str">
        <f>("臨床症狀護理 =Nursing care of clinical symptoms /")</f>
        <v>臨床症狀護理 =Nursing care of clinical symptoms /</v>
      </c>
      <c r="C735" s="60" t="str">
        <f>("陳偉鵬,編著者")</f>
        <v>陳偉鵬,編著者</v>
      </c>
      <c r="D735" s="60" t="str">
        <f>("419.7 8775 2023 c.34")</f>
        <v>419.7 8775 2023 c.34</v>
      </c>
      <c r="E735" s="35" t="str">
        <f>("護理部-13A護理站")</f>
        <v>護理部-13A護理站</v>
      </c>
      <c r="F735" s="35" t="s">
        <v>8597</v>
      </c>
      <c r="G735" s="35" t="s">
        <v>8597</v>
      </c>
      <c r="H735" s="55">
        <v>45582</v>
      </c>
      <c r="I735" s="59" t="s">
        <v>8560</v>
      </c>
    </row>
    <row r="736" spans="1:9" ht="16.5">
      <c r="A736" s="60" t="str">
        <f>("D0017698")</f>
        <v>D0017698</v>
      </c>
      <c r="B736" s="60" t="str">
        <f>("身體檢查與健康評估 =Physical examination and health assessment /")</f>
        <v>身體檢查與健康評估 =Physical examination and health assessment /</v>
      </c>
      <c r="C736" s="60" t="str">
        <f>("顧潔修作")</f>
        <v>顧潔修作</v>
      </c>
      <c r="D736" s="60" t="str">
        <f>("412.51 8228 2024")</f>
        <v>412.51 8228 2024</v>
      </c>
      <c r="E736" s="35" t="str">
        <f>("護理部-13A護理站")</f>
        <v>護理部-13A護理站</v>
      </c>
      <c r="F736" s="35" t="s">
        <v>8597</v>
      </c>
      <c r="G736" s="35" t="s">
        <v>8597</v>
      </c>
      <c r="H736" s="55">
        <v>45582</v>
      </c>
      <c r="I736" s="59" t="s">
        <v>8560</v>
      </c>
    </row>
    <row r="737" spans="1:9" ht="16.5">
      <c r="A737" s="60" t="str">
        <f>("D0017699")</f>
        <v>D0017699</v>
      </c>
      <c r="B737" s="60" t="str">
        <f>("護理報告之課室教學與臨床應用 =The teaching and application of nursing reports /")</f>
        <v>護理報告之課室教學與臨床應用 =The teaching and application of nursing reports /</v>
      </c>
      <c r="C737" s="60" t="str">
        <f>("林明珍 作")</f>
        <v>林明珍 作</v>
      </c>
      <c r="D737" s="60" t="str">
        <f>("419.63 8756 2021 c.34")</f>
        <v>419.63 8756 2021 c.34</v>
      </c>
      <c r="E737" s="35" t="str">
        <f>("護理部-13A護理站")</f>
        <v>護理部-13A護理站</v>
      </c>
      <c r="F737" s="35" t="s">
        <v>8597</v>
      </c>
      <c r="G737" s="35" t="s">
        <v>8597</v>
      </c>
      <c r="H737" s="55">
        <v>45582</v>
      </c>
      <c r="I737" s="59" t="s">
        <v>8560</v>
      </c>
    </row>
    <row r="738" spans="1:9" ht="16.5">
      <c r="A738" s="60" t="str">
        <f>("D0017700")</f>
        <v>D0017700</v>
      </c>
      <c r="B738" s="60" t="str">
        <f>("常用醫護術語 /")</f>
        <v>常用醫護術語 /</v>
      </c>
      <c r="C738" s="60" t="str">
        <f>("李皎正著")</f>
        <v>李皎正著</v>
      </c>
      <c r="D738" s="60" t="str">
        <f>("410.4 8494 2023 c.2")</f>
        <v>410.4 8494 2023 c.2</v>
      </c>
      <c r="E738" s="35" t="str">
        <f>("護理部-13A護理站")</f>
        <v>護理部-13A護理站</v>
      </c>
      <c r="F738" s="35" t="s">
        <v>8597</v>
      </c>
      <c r="G738" s="35" t="s">
        <v>8597</v>
      </c>
      <c r="H738" s="55">
        <v>45582</v>
      </c>
      <c r="I738" s="59" t="s">
        <v>8560</v>
      </c>
    </row>
    <row r="739" spans="1:9" ht="16.5">
      <c r="A739" s="60" t="str">
        <f>("D0017701")</f>
        <v>D0017701</v>
      </c>
      <c r="B739" s="60" t="str">
        <f>("熱血心電圖學 :大師教你如何活用學習心電圖判讀 /")</f>
        <v>熱血心電圖學 :大師教你如何活用學習心電圖判讀 /</v>
      </c>
      <c r="C739" s="60" t="str">
        <f>("杉山裕章譯原著")</f>
        <v>杉山裕章譯原著</v>
      </c>
      <c r="D739" s="60" t="str">
        <f>("415.3023 8663 2024")</f>
        <v>415.3023 8663 2024</v>
      </c>
      <c r="E739" s="35" t="str">
        <f>("護理部-13A護理站")</f>
        <v>護理部-13A護理站</v>
      </c>
      <c r="F739" s="35" t="s">
        <v>8597</v>
      </c>
      <c r="G739" s="35" t="s">
        <v>8597</v>
      </c>
      <c r="H739" s="55">
        <v>45582</v>
      </c>
      <c r="I739" s="59" t="s">
        <v>8560</v>
      </c>
    </row>
    <row r="740" spans="1:9" ht="16.5">
      <c r="A740" s="60" t="str">
        <f>("D0017757")</f>
        <v>D0017757</v>
      </c>
      <c r="B740" s="60" t="str">
        <f>("最新護理診斷手冊 :護理計畫與措施 /")</f>
        <v>最新護理診斷手冊 :護理計畫與措施 /</v>
      </c>
      <c r="C740" s="60" t="str">
        <f>("拉爾夫原著(Ralph, Sheila Sparks)")</f>
        <v>拉爾夫原著(Ralph, Sheila Sparks)</v>
      </c>
      <c r="D740" s="60" t="str">
        <f>("419.812 8359 2023 c.2")</f>
        <v>419.812 8359 2023 c.2</v>
      </c>
      <c r="E740" s="35" t="str">
        <f>("護理部")</f>
        <v>護理部</v>
      </c>
      <c r="F740" s="35" t="s">
        <v>8596</v>
      </c>
      <c r="G740" s="35" t="s">
        <v>8596</v>
      </c>
      <c r="H740" s="55">
        <v>45582</v>
      </c>
      <c r="I740" s="59" t="s">
        <v>8560</v>
      </c>
    </row>
    <row r="741" spans="1:9" ht="16.5">
      <c r="A741" s="14" t="s">
        <v>7073</v>
      </c>
      <c r="B741" s="50" t="s">
        <v>6135</v>
      </c>
      <c r="C741" s="94" t="s">
        <v>8175</v>
      </c>
      <c r="D741" s="34" t="s">
        <v>6124</v>
      </c>
      <c r="E741" s="44" t="s">
        <v>6134</v>
      </c>
      <c r="F741" s="49" t="s">
        <v>5080</v>
      </c>
      <c r="G741" s="49" t="s">
        <v>5080</v>
      </c>
      <c r="H741" s="55">
        <v>43935</v>
      </c>
      <c r="I741" s="66" t="s">
        <v>6469</v>
      </c>
    </row>
    <row r="742" spans="1:9" ht="16.5">
      <c r="A742" s="14" t="s">
        <v>7074</v>
      </c>
      <c r="B742" s="21" t="s">
        <v>6945</v>
      </c>
      <c r="C742" s="21" t="s">
        <v>6946</v>
      </c>
      <c r="D742" s="14" t="s">
        <v>6970</v>
      </c>
      <c r="E742" s="12" t="s">
        <v>5013</v>
      </c>
      <c r="F742" s="14" t="s">
        <v>5080</v>
      </c>
      <c r="G742" s="14" t="s">
        <v>5080</v>
      </c>
      <c r="H742" s="55">
        <v>44684</v>
      </c>
      <c r="I742" s="77" t="s">
        <v>6983</v>
      </c>
    </row>
    <row r="743" spans="1:9" ht="16.5">
      <c r="A743" s="14" t="s">
        <v>7441</v>
      </c>
      <c r="B743" s="21" t="s">
        <v>7436</v>
      </c>
      <c r="C743" s="21" t="s">
        <v>7437</v>
      </c>
      <c r="D743" s="14" t="s">
        <v>7826</v>
      </c>
      <c r="E743" s="12" t="s">
        <v>5013</v>
      </c>
      <c r="F743" s="49" t="s">
        <v>5080</v>
      </c>
      <c r="G743" s="49" t="s">
        <v>5080</v>
      </c>
      <c r="H743" s="55">
        <v>45219</v>
      </c>
      <c r="I743" s="91" t="s">
        <v>7344</v>
      </c>
    </row>
    <row r="744" spans="1:9" ht="31.5">
      <c r="A744" s="14" t="s">
        <v>7468</v>
      </c>
      <c r="B744" s="21" t="s">
        <v>7463</v>
      </c>
      <c r="C744" s="21" t="s">
        <v>7464</v>
      </c>
      <c r="D744" s="14" t="s">
        <v>7851</v>
      </c>
      <c r="E744" s="12" t="s">
        <v>8151</v>
      </c>
      <c r="F744" s="49" t="s">
        <v>5080</v>
      </c>
      <c r="G744" s="49" t="s">
        <v>5080</v>
      </c>
      <c r="H744" s="55">
        <v>45219</v>
      </c>
      <c r="I744" s="91" t="s">
        <v>7344</v>
      </c>
    </row>
    <row r="745" spans="1:9" ht="31.5">
      <c r="A745" s="14" t="s">
        <v>7503</v>
      </c>
      <c r="B745" s="21" t="s">
        <v>7498</v>
      </c>
      <c r="C745" s="21" t="s">
        <v>7499</v>
      </c>
      <c r="D745" s="14" t="s">
        <v>7884</v>
      </c>
      <c r="E745" s="12" t="s">
        <v>5013</v>
      </c>
      <c r="F745" s="49" t="s">
        <v>5080</v>
      </c>
      <c r="G745" s="49" t="s">
        <v>5080</v>
      </c>
      <c r="H745" s="55">
        <v>45219</v>
      </c>
      <c r="I745" s="91" t="s">
        <v>7344</v>
      </c>
    </row>
    <row r="746" spans="1:9" ht="31.5">
      <c r="A746" s="14" t="s">
        <v>7540</v>
      </c>
      <c r="B746" s="21" t="s">
        <v>7535</v>
      </c>
      <c r="C746" s="21" t="s">
        <v>7536</v>
      </c>
      <c r="D746" s="14" t="s">
        <v>7919</v>
      </c>
      <c r="E746" s="12" t="s">
        <v>8151</v>
      </c>
      <c r="F746" s="49" t="s">
        <v>5080</v>
      </c>
      <c r="G746" s="49" t="s">
        <v>5080</v>
      </c>
      <c r="H746" s="55">
        <v>45219</v>
      </c>
      <c r="I746" s="91" t="s">
        <v>7344</v>
      </c>
    </row>
    <row r="747" spans="1:9" ht="16.5">
      <c r="A747" s="14" t="s">
        <v>7574</v>
      </c>
      <c r="B747" s="21" t="s">
        <v>7569</v>
      </c>
      <c r="C747" s="21" t="s">
        <v>7570</v>
      </c>
      <c r="D747" s="14" t="s">
        <v>7951</v>
      </c>
      <c r="E747" s="12" t="s">
        <v>8151</v>
      </c>
      <c r="F747" s="49" t="s">
        <v>5080</v>
      </c>
      <c r="G747" s="49" t="s">
        <v>5080</v>
      </c>
      <c r="H747" s="55">
        <v>45219</v>
      </c>
      <c r="I747" s="91" t="s">
        <v>7344</v>
      </c>
    </row>
    <row r="748" spans="1:9" ht="16.5">
      <c r="A748" s="14" t="s">
        <v>7606</v>
      </c>
      <c r="B748" s="21" t="s">
        <v>7601</v>
      </c>
      <c r="C748" s="21" t="s">
        <v>7602</v>
      </c>
      <c r="D748" s="14" t="s">
        <v>7981</v>
      </c>
      <c r="E748" s="12" t="s">
        <v>8151</v>
      </c>
      <c r="F748" s="49" t="s">
        <v>5080</v>
      </c>
      <c r="G748" s="49" t="s">
        <v>5080</v>
      </c>
      <c r="H748" s="55">
        <v>45219</v>
      </c>
      <c r="I748" s="91" t="s">
        <v>7344</v>
      </c>
    </row>
    <row r="749" spans="1:9" ht="16.5">
      <c r="A749" s="14" t="s">
        <v>7641</v>
      </c>
      <c r="B749" s="21" t="s">
        <v>7636</v>
      </c>
      <c r="C749" s="21" t="s">
        <v>7637</v>
      </c>
      <c r="D749" s="14" t="s">
        <v>8014</v>
      </c>
      <c r="E749" s="12" t="s">
        <v>5013</v>
      </c>
      <c r="F749" s="49" t="s">
        <v>5080</v>
      </c>
      <c r="G749" s="49" t="s">
        <v>5080</v>
      </c>
      <c r="H749" s="55">
        <v>45219</v>
      </c>
      <c r="I749" s="91" t="s">
        <v>7344</v>
      </c>
    </row>
    <row r="750" spans="1:9" ht="31.5">
      <c r="A750" s="14" t="s">
        <v>7683</v>
      </c>
      <c r="B750" s="21" t="s">
        <v>7684</v>
      </c>
      <c r="C750" s="21" t="s">
        <v>7676</v>
      </c>
      <c r="D750" s="14" t="s">
        <v>8051</v>
      </c>
      <c r="E750" s="12" t="s">
        <v>8151</v>
      </c>
      <c r="F750" s="49" t="s">
        <v>5080</v>
      </c>
      <c r="G750" s="49" t="s">
        <v>5080</v>
      </c>
      <c r="H750" s="55">
        <v>45219</v>
      </c>
      <c r="I750" s="91" t="s">
        <v>7344</v>
      </c>
    </row>
    <row r="751" spans="1:9" ht="16.5">
      <c r="A751" s="14" t="s">
        <v>7748</v>
      </c>
      <c r="B751" s="21" t="s">
        <v>7743</v>
      </c>
      <c r="C751" s="21" t="s">
        <v>7744</v>
      </c>
      <c r="D751" s="14" t="s">
        <v>8085</v>
      </c>
      <c r="E751" s="12" t="s">
        <v>8151</v>
      </c>
      <c r="F751" s="49" t="s">
        <v>5080</v>
      </c>
      <c r="G751" s="49" t="s">
        <v>5080</v>
      </c>
      <c r="H751" s="55">
        <v>45219</v>
      </c>
      <c r="I751" s="91" t="s">
        <v>7344</v>
      </c>
    </row>
    <row r="752" spans="1:9" ht="16.5">
      <c r="A752" s="14" t="s">
        <v>7780</v>
      </c>
      <c r="B752" s="21" t="s">
        <v>7776</v>
      </c>
      <c r="C752" s="21" t="s">
        <v>7744</v>
      </c>
      <c r="D752" s="14" t="s">
        <v>8116</v>
      </c>
      <c r="E752" s="12" t="s">
        <v>5013</v>
      </c>
      <c r="F752" s="49" t="s">
        <v>5080</v>
      </c>
      <c r="G752" s="49" t="s">
        <v>5080</v>
      </c>
      <c r="H752" s="55">
        <v>45219</v>
      </c>
      <c r="I752" s="91" t="s">
        <v>7344</v>
      </c>
    </row>
    <row r="753" spans="1:9" ht="16.5">
      <c r="A753" s="60" t="str">
        <f>("D0017704")</f>
        <v>D0017704</v>
      </c>
      <c r="B753" s="60" t="str">
        <f>("新編基本護理學 :學理與技術. 上冊 /")</f>
        <v>新編基本護理學 :學理與技術. 上冊 /</v>
      </c>
      <c r="C753" s="60" t="str">
        <f>("曹麗英編著")</f>
        <v>曹麗英編著</v>
      </c>
      <c r="D753" s="60" t="str">
        <f>("419.6 8458 2024 V.1 c.3")</f>
        <v>419.6 8458 2024 V.1 c.3</v>
      </c>
      <c r="E753" s="35" t="str">
        <f>("護理部")</f>
        <v>護理部</v>
      </c>
      <c r="F753" s="35" t="s">
        <v>8599</v>
      </c>
      <c r="G753" s="35" t="s">
        <v>8599</v>
      </c>
      <c r="H753" s="55">
        <v>45582</v>
      </c>
      <c r="I753" s="59" t="s">
        <v>8560</v>
      </c>
    </row>
    <row r="754" spans="1:9" ht="16.5">
      <c r="A754" s="60" t="str">
        <f>("D0017731")</f>
        <v>D0017731</v>
      </c>
      <c r="B754" s="60" t="str">
        <f>("新編基本護理學 :學理與技術. 下冊 /")</f>
        <v>新編基本護理學 :學理與技術. 下冊 /</v>
      </c>
      <c r="C754" s="60" t="str">
        <f>("曹麗英編著")</f>
        <v>曹麗英編著</v>
      </c>
      <c r="D754" s="60" t="str">
        <f>("419.6 8458 2024 V.2 c.3")</f>
        <v>419.6 8458 2024 V.2 c.3</v>
      </c>
      <c r="E754" s="35" t="str">
        <f>("護理部")</f>
        <v>護理部</v>
      </c>
      <c r="F754" s="35" t="s">
        <v>8599</v>
      </c>
      <c r="G754" s="35" t="s">
        <v>8599</v>
      </c>
      <c r="H754" s="55">
        <v>45582</v>
      </c>
      <c r="I754" s="59" t="s">
        <v>8560</v>
      </c>
    </row>
    <row r="755" spans="1:9" ht="16.5">
      <c r="A755" s="60" t="str">
        <f>("D0017759")</f>
        <v>D0017759</v>
      </c>
      <c r="B755" s="60" t="str">
        <f>("最新護理診斷手冊 :護理計畫與措施 /")</f>
        <v>最新護理診斷手冊 :護理計畫與措施 /</v>
      </c>
      <c r="C755" s="60" t="str">
        <f>("拉爾夫原著(Ralph, Sheila Sparks)")</f>
        <v>拉爾夫原著(Ralph, Sheila Sparks)</v>
      </c>
      <c r="D755" s="60" t="str">
        <f>("419.812 8359 2023 c.4")</f>
        <v>419.812 8359 2023 c.4</v>
      </c>
      <c r="E755" s="35" t="str">
        <f>("護理部")</f>
        <v>護理部</v>
      </c>
      <c r="F755" s="35" t="s">
        <v>8621</v>
      </c>
      <c r="G755" s="35" t="s">
        <v>8621</v>
      </c>
      <c r="H755" s="55">
        <v>45582</v>
      </c>
      <c r="I755" s="59" t="s">
        <v>8560</v>
      </c>
    </row>
    <row r="756" spans="1:9" ht="16.5">
      <c r="A756" s="14" t="s">
        <v>7072</v>
      </c>
      <c r="B756" s="21" t="s">
        <v>6945</v>
      </c>
      <c r="C756" s="21" t="s">
        <v>6946</v>
      </c>
      <c r="D756" s="14" t="s">
        <v>6971</v>
      </c>
      <c r="E756" s="9" t="s">
        <v>5013</v>
      </c>
      <c r="F756" s="14" t="s">
        <v>5108</v>
      </c>
      <c r="G756" s="14" t="s">
        <v>5108</v>
      </c>
      <c r="H756" s="55">
        <v>44684</v>
      </c>
      <c r="I756" s="77" t="s">
        <v>6983</v>
      </c>
    </row>
    <row r="757" spans="1:9" ht="16.5">
      <c r="A757" s="14" t="s">
        <v>7440</v>
      </c>
      <c r="B757" s="21" t="s">
        <v>7436</v>
      </c>
      <c r="C757" s="21" t="s">
        <v>7437</v>
      </c>
      <c r="D757" s="14" t="s">
        <v>7825</v>
      </c>
      <c r="E757" s="12" t="s">
        <v>8151</v>
      </c>
      <c r="F757" s="14" t="s">
        <v>5108</v>
      </c>
      <c r="G757" s="14" t="s">
        <v>5108</v>
      </c>
      <c r="H757" s="55">
        <v>45219</v>
      </c>
      <c r="I757" s="91" t="s">
        <v>7344</v>
      </c>
    </row>
    <row r="758" spans="1:9" ht="31.5">
      <c r="A758" s="14" t="s">
        <v>7467</v>
      </c>
      <c r="B758" s="21" t="s">
        <v>7463</v>
      </c>
      <c r="C758" s="21" t="s">
        <v>7464</v>
      </c>
      <c r="D758" s="14" t="s">
        <v>7850</v>
      </c>
      <c r="E758" s="12" t="s">
        <v>5013</v>
      </c>
      <c r="F758" s="14" t="s">
        <v>5108</v>
      </c>
      <c r="G758" s="14" t="s">
        <v>5108</v>
      </c>
      <c r="H758" s="55">
        <v>45219</v>
      </c>
      <c r="I758" s="91" t="s">
        <v>7344</v>
      </c>
    </row>
    <row r="759" spans="1:9" ht="16.5">
      <c r="A759" s="14" t="s">
        <v>7779</v>
      </c>
      <c r="B759" s="21" t="s">
        <v>7776</v>
      </c>
      <c r="C759" s="21" t="s">
        <v>7744</v>
      </c>
      <c r="D759" s="14" t="s">
        <v>8115</v>
      </c>
      <c r="E759" s="12" t="s">
        <v>8151</v>
      </c>
      <c r="F759" s="14" t="s">
        <v>5108</v>
      </c>
      <c r="G759" s="14" t="s">
        <v>5108</v>
      </c>
      <c r="H759" s="55">
        <v>45219</v>
      </c>
      <c r="I759" s="91" t="s">
        <v>7344</v>
      </c>
    </row>
    <row r="760" spans="1:9" ht="31.5">
      <c r="A760" s="14" t="s">
        <v>604</v>
      </c>
      <c r="B760" s="18" t="s">
        <v>5498</v>
      </c>
      <c r="C760" s="18" t="s">
        <v>1612</v>
      </c>
      <c r="D760" s="9" t="s">
        <v>605</v>
      </c>
      <c r="E760" s="9" t="s">
        <v>5013</v>
      </c>
      <c r="F760" s="14" t="s">
        <v>5079</v>
      </c>
      <c r="G760" s="14" t="s">
        <v>5079</v>
      </c>
      <c r="H760" s="9" t="s">
        <v>295</v>
      </c>
      <c r="I760" s="25" t="s">
        <v>8190</v>
      </c>
    </row>
    <row r="761" spans="1:9" ht="31.5">
      <c r="A761" s="14" t="s">
        <v>4845</v>
      </c>
      <c r="B761" s="18" t="s">
        <v>5520</v>
      </c>
      <c r="C761" s="18" t="s">
        <v>5058</v>
      </c>
      <c r="D761" s="9" t="s">
        <v>4846</v>
      </c>
      <c r="E761" s="9" t="s">
        <v>5013</v>
      </c>
      <c r="F761" s="14" t="s">
        <v>5079</v>
      </c>
      <c r="G761" s="14" t="s">
        <v>5079</v>
      </c>
      <c r="H761" s="9" t="s">
        <v>3235</v>
      </c>
      <c r="I761" s="27" t="s">
        <v>4447</v>
      </c>
    </row>
    <row r="762" spans="1:9" ht="16.5">
      <c r="A762" s="14" t="s">
        <v>7071</v>
      </c>
      <c r="B762" s="50" t="s">
        <v>6135</v>
      </c>
      <c r="C762" s="94" t="s">
        <v>8175</v>
      </c>
      <c r="D762" s="34" t="s">
        <v>6129</v>
      </c>
      <c r="E762" s="44" t="s">
        <v>6134</v>
      </c>
      <c r="F762" s="34" t="s">
        <v>5079</v>
      </c>
      <c r="G762" s="34" t="s">
        <v>5079</v>
      </c>
      <c r="H762" s="55">
        <v>43935</v>
      </c>
      <c r="I762" s="66" t="s">
        <v>6469</v>
      </c>
    </row>
    <row r="763" spans="1:9" ht="31.5">
      <c r="A763" s="14" t="s">
        <v>7502</v>
      </c>
      <c r="B763" s="21" t="s">
        <v>7498</v>
      </c>
      <c r="C763" s="21" t="s">
        <v>7499</v>
      </c>
      <c r="D763" s="14" t="s">
        <v>7883</v>
      </c>
      <c r="E763" s="12" t="s">
        <v>8151</v>
      </c>
      <c r="F763" s="14" t="s">
        <v>5079</v>
      </c>
      <c r="G763" s="14" t="s">
        <v>5079</v>
      </c>
      <c r="H763" s="55">
        <v>45219</v>
      </c>
      <c r="I763" s="91" t="s">
        <v>7344</v>
      </c>
    </row>
    <row r="764" spans="1:9" ht="31.5">
      <c r="A764" s="14" t="s">
        <v>7539</v>
      </c>
      <c r="B764" s="21" t="s">
        <v>7535</v>
      </c>
      <c r="C764" s="21" t="s">
        <v>7536</v>
      </c>
      <c r="D764" s="14" t="s">
        <v>7918</v>
      </c>
      <c r="E764" s="12" t="s">
        <v>5013</v>
      </c>
      <c r="F764" s="14" t="s">
        <v>5079</v>
      </c>
      <c r="G764" s="14" t="s">
        <v>5079</v>
      </c>
      <c r="H764" s="55">
        <v>45219</v>
      </c>
      <c r="I764" s="91" t="s">
        <v>7344</v>
      </c>
    </row>
    <row r="765" spans="1:9" ht="16.5">
      <c r="A765" s="14" t="s">
        <v>7573</v>
      </c>
      <c r="B765" s="21" t="s">
        <v>7569</v>
      </c>
      <c r="C765" s="21" t="s">
        <v>7570</v>
      </c>
      <c r="D765" s="14" t="s">
        <v>7950</v>
      </c>
      <c r="E765" s="12" t="s">
        <v>5013</v>
      </c>
      <c r="F765" s="14" t="s">
        <v>5079</v>
      </c>
      <c r="G765" s="14" t="s">
        <v>5079</v>
      </c>
      <c r="H765" s="55">
        <v>45219</v>
      </c>
      <c r="I765" s="91" t="s">
        <v>7344</v>
      </c>
    </row>
    <row r="766" spans="1:9" ht="16.5">
      <c r="A766" s="14" t="s">
        <v>7605</v>
      </c>
      <c r="B766" s="21" t="s">
        <v>7601</v>
      </c>
      <c r="C766" s="21" t="s">
        <v>7602</v>
      </c>
      <c r="D766" s="14" t="s">
        <v>7980</v>
      </c>
      <c r="E766" s="12" t="s">
        <v>5013</v>
      </c>
      <c r="F766" s="14" t="s">
        <v>5079</v>
      </c>
      <c r="G766" s="14" t="s">
        <v>5079</v>
      </c>
      <c r="H766" s="55">
        <v>45219</v>
      </c>
      <c r="I766" s="91" t="s">
        <v>7344</v>
      </c>
    </row>
    <row r="767" spans="1:9" ht="16.5">
      <c r="A767" s="14" t="s">
        <v>7640</v>
      </c>
      <c r="B767" s="21" t="s">
        <v>7636</v>
      </c>
      <c r="C767" s="21" t="s">
        <v>7637</v>
      </c>
      <c r="D767" s="14" t="s">
        <v>8013</v>
      </c>
      <c r="E767" s="12" t="s">
        <v>8151</v>
      </c>
      <c r="F767" s="14" t="s">
        <v>5079</v>
      </c>
      <c r="G767" s="14" t="s">
        <v>5079</v>
      </c>
      <c r="H767" s="55">
        <v>45219</v>
      </c>
      <c r="I767" s="91" t="s">
        <v>7344</v>
      </c>
    </row>
    <row r="768" spans="1:9" ht="31.5">
      <c r="A768" s="14" t="s">
        <v>7681</v>
      </c>
      <c r="B768" s="21" t="s">
        <v>7682</v>
      </c>
      <c r="C768" s="21" t="s">
        <v>7676</v>
      </c>
      <c r="D768" s="14" t="s">
        <v>8050</v>
      </c>
      <c r="E768" s="12" t="s">
        <v>5013</v>
      </c>
      <c r="F768" s="14" t="s">
        <v>5079</v>
      </c>
      <c r="G768" s="14" t="s">
        <v>5079</v>
      </c>
      <c r="H768" s="55">
        <v>45219</v>
      </c>
      <c r="I768" s="91" t="s">
        <v>7344</v>
      </c>
    </row>
    <row r="769" spans="1:9" ht="16.5">
      <c r="A769" s="14" t="s">
        <v>7747</v>
      </c>
      <c r="B769" s="21" t="s">
        <v>7743</v>
      </c>
      <c r="C769" s="21" t="s">
        <v>7744</v>
      </c>
      <c r="D769" s="14" t="s">
        <v>8084</v>
      </c>
      <c r="E769" s="12" t="s">
        <v>5013</v>
      </c>
      <c r="F769" s="14" t="s">
        <v>5079</v>
      </c>
      <c r="G769" s="14" t="s">
        <v>5079</v>
      </c>
      <c r="H769" s="55">
        <v>45219</v>
      </c>
      <c r="I769" s="91" t="s">
        <v>7344</v>
      </c>
    </row>
    <row r="770" spans="1:9" ht="16.5">
      <c r="A770" s="60" t="str">
        <f>("D0017703")</f>
        <v>D0017703</v>
      </c>
      <c r="B770" s="60" t="str">
        <f>("新編基本護理學 :學理與技術. 上冊 /")</f>
        <v>新編基本護理學 :學理與技術. 上冊 /</v>
      </c>
      <c r="C770" s="60" t="str">
        <f>("曹麗英編著")</f>
        <v>曹麗英編著</v>
      </c>
      <c r="D770" s="60" t="str">
        <f>("419.6 8458 2024 V.1 c.2")</f>
        <v>419.6 8458 2024 V.1 c.2</v>
      </c>
      <c r="E770" s="35" t="str">
        <f>("護理部")</f>
        <v>護理部</v>
      </c>
      <c r="F770" s="35" t="s">
        <v>8598</v>
      </c>
      <c r="G770" s="35" t="s">
        <v>8598</v>
      </c>
      <c r="H770" s="55">
        <v>45582</v>
      </c>
      <c r="I770" s="59" t="s">
        <v>8560</v>
      </c>
    </row>
    <row r="771" spans="1:9" ht="16.5">
      <c r="A771" s="60" t="str">
        <f>("D0017730")</f>
        <v>D0017730</v>
      </c>
      <c r="B771" s="60" t="str">
        <f>("新編基本護理學 :學理與技術. 下冊 /")</f>
        <v>新編基本護理學 :學理與技術. 下冊 /</v>
      </c>
      <c r="C771" s="60" t="str">
        <f>("曹麗英編著")</f>
        <v>曹麗英編著</v>
      </c>
      <c r="D771" s="60" t="str">
        <f>("419.6 8458 2024 V.2 c.2")</f>
        <v>419.6 8458 2024 V.2 c.2</v>
      </c>
      <c r="E771" s="35" t="str">
        <f>("護理部")</f>
        <v>護理部</v>
      </c>
      <c r="F771" s="35" t="s">
        <v>8598</v>
      </c>
      <c r="G771" s="35" t="s">
        <v>8598</v>
      </c>
      <c r="H771" s="55">
        <v>45582</v>
      </c>
      <c r="I771" s="59" t="s">
        <v>8560</v>
      </c>
    </row>
    <row r="772" spans="1:9" ht="16.5">
      <c r="A772" s="60" t="str">
        <f>("D0017758")</f>
        <v>D0017758</v>
      </c>
      <c r="B772" s="60" t="str">
        <f>("最新護理診斷手冊 :護理計畫與措施 /")</f>
        <v>最新護理診斷手冊 :護理計畫與措施 /</v>
      </c>
      <c r="C772" s="60" t="str">
        <f>("拉爾夫原著(Ralph, Sheila Sparks)")</f>
        <v>拉爾夫原著(Ralph, Sheila Sparks)</v>
      </c>
      <c r="D772" s="60" t="str">
        <f>("419.812 8359 2023 c.3")</f>
        <v>419.812 8359 2023 c.3</v>
      </c>
      <c r="E772" s="35" t="str">
        <f>("護理部")</f>
        <v>護理部</v>
      </c>
      <c r="F772" s="35" t="s">
        <v>8598</v>
      </c>
      <c r="G772" s="35" t="s">
        <v>8598</v>
      </c>
      <c r="H772" s="55">
        <v>45582</v>
      </c>
      <c r="I772" s="59" t="s">
        <v>8560</v>
      </c>
    </row>
    <row r="773" spans="1:9" ht="16.5">
      <c r="A773" s="14" t="s">
        <v>7778</v>
      </c>
      <c r="B773" s="21" t="s">
        <v>7776</v>
      </c>
      <c r="C773" s="21" t="s">
        <v>7744</v>
      </c>
      <c r="D773" s="14" t="s">
        <v>8114</v>
      </c>
      <c r="E773" s="12" t="s">
        <v>5013</v>
      </c>
      <c r="F773" s="14" t="s">
        <v>5106</v>
      </c>
      <c r="G773" s="14" t="s">
        <v>5106</v>
      </c>
      <c r="H773" s="55">
        <v>45219</v>
      </c>
      <c r="I773" s="91" t="s">
        <v>7344</v>
      </c>
    </row>
    <row r="774" spans="1:9" ht="16.5">
      <c r="A774" s="14" t="s">
        <v>4939</v>
      </c>
      <c r="B774" s="18" t="s">
        <v>5523</v>
      </c>
      <c r="C774" s="18" t="s">
        <v>5062</v>
      </c>
      <c r="D774" s="9" t="s">
        <v>4940</v>
      </c>
      <c r="E774" s="9" t="s">
        <v>5013</v>
      </c>
      <c r="F774" s="14" t="s">
        <v>5087</v>
      </c>
      <c r="G774" s="14" t="s">
        <v>5087</v>
      </c>
      <c r="H774" s="9" t="s">
        <v>3235</v>
      </c>
      <c r="I774" s="27" t="s">
        <v>4447</v>
      </c>
    </row>
    <row r="775" spans="1:9" ht="31.5">
      <c r="A775" s="14" t="s">
        <v>6167</v>
      </c>
      <c r="B775" s="51" t="s">
        <v>6943</v>
      </c>
      <c r="C775" s="52" t="s">
        <v>6278</v>
      </c>
      <c r="D775" s="35" t="s">
        <v>6225</v>
      </c>
      <c r="E775" s="44" t="s">
        <v>6134</v>
      </c>
      <c r="F775" s="49" t="s">
        <v>6253</v>
      </c>
      <c r="G775" s="49" t="s">
        <v>6253</v>
      </c>
      <c r="H775" s="55">
        <v>43823</v>
      </c>
      <c r="I775" s="86" t="s">
        <v>6467</v>
      </c>
    </row>
    <row r="776" spans="1:9" ht="16.5">
      <c r="A776" s="14" t="s">
        <v>6146</v>
      </c>
      <c r="B776" s="51" t="s">
        <v>6942</v>
      </c>
      <c r="C776" s="52" t="s">
        <v>6273</v>
      </c>
      <c r="D776" s="35" t="s">
        <v>6197</v>
      </c>
      <c r="E776" s="44" t="s">
        <v>6134</v>
      </c>
      <c r="F776" s="48" t="s">
        <v>6253</v>
      </c>
      <c r="G776" s="48" t="s">
        <v>6253</v>
      </c>
      <c r="H776" s="55">
        <v>43823</v>
      </c>
      <c r="I776" s="86" t="s">
        <v>6467</v>
      </c>
    </row>
    <row r="777" spans="1:9" ht="16.5">
      <c r="A777" s="14" t="s">
        <v>7069</v>
      </c>
      <c r="B777" s="21" t="s">
        <v>6945</v>
      </c>
      <c r="C777" s="21" t="s">
        <v>6946</v>
      </c>
      <c r="D777" s="14" t="s">
        <v>6978</v>
      </c>
      <c r="E777" s="12" t="s">
        <v>5013</v>
      </c>
      <c r="F777" s="49" t="s">
        <v>6994</v>
      </c>
      <c r="G777" s="49" t="s">
        <v>6994</v>
      </c>
      <c r="H777" s="55">
        <v>44684</v>
      </c>
      <c r="I777" s="77" t="s">
        <v>6983</v>
      </c>
    </row>
    <row r="778" spans="1:9" ht="16.5">
      <c r="A778" s="14" t="s">
        <v>7439</v>
      </c>
      <c r="B778" s="21" t="s">
        <v>7436</v>
      </c>
      <c r="C778" s="21" t="s">
        <v>7437</v>
      </c>
      <c r="D778" s="14" t="s">
        <v>7824</v>
      </c>
      <c r="E778" s="12" t="s">
        <v>5013</v>
      </c>
      <c r="F778" s="49" t="s">
        <v>6253</v>
      </c>
      <c r="G778" s="49" t="s">
        <v>6253</v>
      </c>
      <c r="H778" s="55">
        <v>45219</v>
      </c>
      <c r="I778" s="91" t="s">
        <v>7344</v>
      </c>
    </row>
    <row r="779" spans="1:9" ht="31.5">
      <c r="A779" s="14" t="s">
        <v>7466</v>
      </c>
      <c r="B779" s="21" t="s">
        <v>7463</v>
      </c>
      <c r="C779" s="21" t="s">
        <v>7464</v>
      </c>
      <c r="D779" s="14" t="s">
        <v>7849</v>
      </c>
      <c r="E779" s="12" t="s">
        <v>8151</v>
      </c>
      <c r="F779" s="49" t="s">
        <v>6253</v>
      </c>
      <c r="G779" s="49" t="s">
        <v>6253</v>
      </c>
      <c r="H779" s="55">
        <v>45219</v>
      </c>
      <c r="I779" s="91" t="s">
        <v>7344</v>
      </c>
    </row>
    <row r="780" spans="1:9" ht="31.5">
      <c r="A780" s="14" t="s">
        <v>7501</v>
      </c>
      <c r="B780" s="21" t="s">
        <v>7498</v>
      </c>
      <c r="C780" s="21" t="s">
        <v>7499</v>
      </c>
      <c r="D780" s="14" t="s">
        <v>7882</v>
      </c>
      <c r="E780" s="12" t="s">
        <v>5013</v>
      </c>
      <c r="F780" s="49" t="s">
        <v>8156</v>
      </c>
      <c r="G780" s="49" t="s">
        <v>8156</v>
      </c>
      <c r="H780" s="55">
        <v>45219</v>
      </c>
      <c r="I780" s="91" t="s">
        <v>7344</v>
      </c>
    </row>
    <row r="781" spans="1:9" ht="31.5">
      <c r="A781" s="14" t="s">
        <v>7538</v>
      </c>
      <c r="B781" s="21" t="s">
        <v>7535</v>
      </c>
      <c r="C781" s="21" t="s">
        <v>7536</v>
      </c>
      <c r="D781" s="14" t="s">
        <v>7917</v>
      </c>
      <c r="E781" s="12" t="s">
        <v>8151</v>
      </c>
      <c r="F781" s="49" t="s">
        <v>8156</v>
      </c>
      <c r="G781" s="49" t="s">
        <v>8156</v>
      </c>
      <c r="H781" s="55">
        <v>45219</v>
      </c>
      <c r="I781" s="91" t="s">
        <v>7344</v>
      </c>
    </row>
    <row r="782" spans="1:9" ht="16.5">
      <c r="A782" s="14" t="s">
        <v>7572</v>
      </c>
      <c r="B782" s="21" t="s">
        <v>7569</v>
      </c>
      <c r="C782" s="21" t="s">
        <v>7570</v>
      </c>
      <c r="D782" s="14" t="s">
        <v>7949</v>
      </c>
      <c r="E782" s="12" t="s">
        <v>8151</v>
      </c>
      <c r="F782" s="49" t="s">
        <v>8156</v>
      </c>
      <c r="G782" s="49" t="s">
        <v>8156</v>
      </c>
      <c r="H782" s="55">
        <v>45219</v>
      </c>
      <c r="I782" s="91" t="s">
        <v>7344</v>
      </c>
    </row>
    <row r="783" spans="1:9" ht="16.5">
      <c r="A783" s="14" t="s">
        <v>7604</v>
      </c>
      <c r="B783" s="21" t="s">
        <v>7601</v>
      </c>
      <c r="C783" s="21" t="s">
        <v>7602</v>
      </c>
      <c r="D783" s="14" t="s">
        <v>7979</v>
      </c>
      <c r="E783" s="12" t="s">
        <v>8151</v>
      </c>
      <c r="F783" s="49" t="s">
        <v>8156</v>
      </c>
      <c r="G783" s="49" t="s">
        <v>8156</v>
      </c>
      <c r="H783" s="55">
        <v>45219</v>
      </c>
      <c r="I783" s="91" t="s">
        <v>7344</v>
      </c>
    </row>
    <row r="784" spans="1:9" ht="16.5">
      <c r="A784" s="14" t="s">
        <v>7639</v>
      </c>
      <c r="B784" s="21" t="s">
        <v>7636</v>
      </c>
      <c r="C784" s="21" t="s">
        <v>7637</v>
      </c>
      <c r="D784" s="14" t="s">
        <v>8012</v>
      </c>
      <c r="E784" s="12" t="s">
        <v>5013</v>
      </c>
      <c r="F784" s="49" t="s">
        <v>8156</v>
      </c>
      <c r="G784" s="49" t="s">
        <v>8156</v>
      </c>
      <c r="H784" s="55">
        <v>45219</v>
      </c>
      <c r="I784" s="91" t="s">
        <v>7344</v>
      </c>
    </row>
    <row r="785" spans="1:9" ht="15" customHeight="1">
      <c r="A785" s="14" t="s">
        <v>7679</v>
      </c>
      <c r="B785" s="21" t="s">
        <v>7680</v>
      </c>
      <c r="C785" s="21" t="s">
        <v>7676</v>
      </c>
      <c r="D785" s="14" t="s">
        <v>8049</v>
      </c>
      <c r="E785" s="12" t="s">
        <v>8151</v>
      </c>
      <c r="F785" s="49" t="s">
        <v>8156</v>
      </c>
      <c r="G785" s="49" t="s">
        <v>8156</v>
      </c>
      <c r="H785" s="55">
        <v>45219</v>
      </c>
      <c r="I785" s="91" t="s">
        <v>7344</v>
      </c>
    </row>
    <row r="786" spans="1:9" ht="16.5">
      <c r="A786" s="14" t="s">
        <v>7746</v>
      </c>
      <c r="B786" s="21" t="s">
        <v>7743</v>
      </c>
      <c r="C786" s="21" t="s">
        <v>7744</v>
      </c>
      <c r="D786" s="14" t="s">
        <v>8083</v>
      </c>
      <c r="E786" s="12" t="s">
        <v>8151</v>
      </c>
      <c r="F786" s="49" t="s">
        <v>8156</v>
      </c>
      <c r="G786" s="49" t="s">
        <v>8156</v>
      </c>
      <c r="H786" s="55">
        <v>45219</v>
      </c>
      <c r="I786" s="91" t="s">
        <v>7344</v>
      </c>
    </row>
    <row r="787" spans="1:9" ht="47.25">
      <c r="A787" s="14" t="s">
        <v>7810</v>
      </c>
      <c r="B787" s="21" t="s">
        <v>7811</v>
      </c>
      <c r="C787" s="21" t="s">
        <v>7809</v>
      </c>
      <c r="D787" s="14" t="s">
        <v>8144</v>
      </c>
      <c r="E787" s="12" t="s">
        <v>5013</v>
      </c>
      <c r="F787" s="49" t="s">
        <v>8156</v>
      </c>
      <c r="G787" s="49" t="s">
        <v>8156</v>
      </c>
      <c r="H787" s="55">
        <v>45219</v>
      </c>
      <c r="I787" s="91" t="s">
        <v>7344</v>
      </c>
    </row>
    <row r="788" spans="1:9" ht="16.5">
      <c r="A788" s="60" t="str">
        <f>("D0017706")</f>
        <v>D0017706</v>
      </c>
      <c r="B788" s="60" t="str">
        <f>("新編基本護理學 :學理與技術. 上冊 /")</f>
        <v>新編基本護理學 :學理與技術. 上冊 /</v>
      </c>
      <c r="C788" s="60" t="str">
        <f>("曹麗英編著")</f>
        <v>曹麗英編著</v>
      </c>
      <c r="D788" s="60" t="str">
        <f>("419.6 8458 2024 V.1 c.5")</f>
        <v>419.6 8458 2024 V.1 c.5</v>
      </c>
      <c r="E788" s="35" t="str">
        <f>("護理部")</f>
        <v>護理部</v>
      </c>
      <c r="F788" s="35" t="s">
        <v>8601</v>
      </c>
      <c r="G788" s="35" t="s">
        <v>8601</v>
      </c>
      <c r="H788" s="55">
        <v>45582</v>
      </c>
      <c r="I788" s="59" t="s">
        <v>8560</v>
      </c>
    </row>
    <row r="789" spans="1:9" ht="16.5">
      <c r="A789" s="60" t="str">
        <f>("D0017733")</f>
        <v>D0017733</v>
      </c>
      <c r="B789" s="60" t="str">
        <f>("新編基本護理學 :學理與技術. 下冊 /")</f>
        <v>新編基本護理學 :學理與技術. 下冊 /</v>
      </c>
      <c r="C789" s="60" t="str">
        <f>("曹麗英編著")</f>
        <v>曹麗英編著</v>
      </c>
      <c r="D789" s="60" t="str">
        <f>("419.6 8458 2024 V.2 c.5")</f>
        <v>419.6 8458 2024 V.2 c.5</v>
      </c>
      <c r="E789" s="35" t="str">
        <f>("護理部")</f>
        <v>護理部</v>
      </c>
      <c r="F789" s="35" t="s">
        <v>8601</v>
      </c>
      <c r="G789" s="35" t="s">
        <v>8601</v>
      </c>
      <c r="H789" s="55">
        <v>45582</v>
      </c>
      <c r="I789" s="59" t="s">
        <v>8560</v>
      </c>
    </row>
    <row r="790" spans="1:9" ht="16.5">
      <c r="A790" s="60" t="str">
        <f>("D0017761")</f>
        <v>D0017761</v>
      </c>
      <c r="B790" s="60" t="str">
        <f>("最新護理診斷手冊 :護理計畫與措施 /")</f>
        <v>最新護理診斷手冊 :護理計畫與措施 /</v>
      </c>
      <c r="C790" s="60" t="str">
        <f>("拉爾夫原著(Ralph, Sheila Sparks)")</f>
        <v>拉爾夫原著(Ralph, Sheila Sparks)</v>
      </c>
      <c r="D790" s="60" t="str">
        <f>("419.812 8359 2023 c.6")</f>
        <v>419.812 8359 2023 c.6</v>
      </c>
      <c r="E790" s="35" t="str">
        <f>("護理部")</f>
        <v>護理部</v>
      </c>
      <c r="F790" s="35" t="s">
        <v>8623</v>
      </c>
      <c r="G790" s="35" t="s">
        <v>8623</v>
      </c>
      <c r="H790" s="55">
        <v>45582</v>
      </c>
      <c r="I790" s="59" t="s">
        <v>8560</v>
      </c>
    </row>
    <row r="791" spans="1:9" ht="16.5">
      <c r="A791" s="14" t="s">
        <v>7438</v>
      </c>
      <c r="B791" s="21" t="s">
        <v>7436</v>
      </c>
      <c r="C791" s="21" t="s">
        <v>7437</v>
      </c>
      <c r="D791" s="14" t="s">
        <v>7823</v>
      </c>
      <c r="E791" s="12" t="s">
        <v>8151</v>
      </c>
      <c r="F791" s="14" t="s">
        <v>8154</v>
      </c>
      <c r="G791" s="14" t="s">
        <v>8154</v>
      </c>
      <c r="H791" s="55">
        <v>45219</v>
      </c>
      <c r="I791" s="91" t="s">
        <v>7197</v>
      </c>
    </row>
    <row r="792" spans="1:9" ht="31.5">
      <c r="A792" s="14" t="s">
        <v>7465</v>
      </c>
      <c r="B792" s="21" t="s">
        <v>7463</v>
      </c>
      <c r="C792" s="21" t="s">
        <v>7464</v>
      </c>
      <c r="D792" s="14" t="s">
        <v>7848</v>
      </c>
      <c r="E792" s="12" t="s">
        <v>5013</v>
      </c>
      <c r="F792" s="14" t="s">
        <v>8154</v>
      </c>
      <c r="G792" s="14" t="s">
        <v>8154</v>
      </c>
      <c r="H792" s="55">
        <v>45219</v>
      </c>
      <c r="I792" s="91" t="s">
        <v>7344</v>
      </c>
    </row>
    <row r="793" spans="1:9" ht="16.5">
      <c r="A793" s="14" t="s">
        <v>7745</v>
      </c>
      <c r="B793" s="21" t="s">
        <v>7743</v>
      </c>
      <c r="C793" s="21" t="s">
        <v>7744</v>
      </c>
      <c r="D793" s="14" t="s">
        <v>8082</v>
      </c>
      <c r="E793" s="12" t="s">
        <v>5013</v>
      </c>
      <c r="F793" s="14" t="s">
        <v>8154</v>
      </c>
      <c r="G793" s="14" t="s">
        <v>8154</v>
      </c>
      <c r="H793" s="55">
        <v>45219</v>
      </c>
      <c r="I793" s="91" t="s">
        <v>7344</v>
      </c>
    </row>
    <row r="794" spans="1:9" ht="16.5">
      <c r="A794" s="14" t="s">
        <v>7777</v>
      </c>
      <c r="B794" s="21" t="s">
        <v>7776</v>
      </c>
      <c r="C794" s="21" t="s">
        <v>7744</v>
      </c>
      <c r="D794" s="14" t="s">
        <v>8113</v>
      </c>
      <c r="E794" s="12" t="s">
        <v>8151</v>
      </c>
      <c r="F794" s="14" t="s">
        <v>8154</v>
      </c>
      <c r="G794" s="14" t="s">
        <v>8154</v>
      </c>
      <c r="H794" s="55">
        <v>45219</v>
      </c>
      <c r="I794" s="91" t="s">
        <v>7344</v>
      </c>
    </row>
    <row r="795" spans="1:9" ht="16.5">
      <c r="A795" s="14" t="s">
        <v>4929</v>
      </c>
      <c r="B795" s="18" t="s">
        <v>5523</v>
      </c>
      <c r="C795" s="18" t="s">
        <v>5062</v>
      </c>
      <c r="D795" s="9" t="s">
        <v>4930</v>
      </c>
      <c r="E795" s="9" t="s">
        <v>5013</v>
      </c>
      <c r="F795" s="14" t="s">
        <v>5085</v>
      </c>
      <c r="G795" s="14" t="s">
        <v>5085</v>
      </c>
      <c r="H795" s="9" t="s">
        <v>6448</v>
      </c>
      <c r="I795" s="27" t="s">
        <v>4447</v>
      </c>
    </row>
    <row r="796" spans="1:9" ht="31.5">
      <c r="A796" s="14" t="s">
        <v>6185</v>
      </c>
      <c r="B796" s="51" t="s">
        <v>6943</v>
      </c>
      <c r="C796" s="52" t="s">
        <v>6278</v>
      </c>
      <c r="D796" s="35" t="s">
        <v>6244</v>
      </c>
      <c r="E796" s="44" t="s">
        <v>6134</v>
      </c>
      <c r="F796" s="48" t="s">
        <v>6271</v>
      </c>
      <c r="G796" s="48" t="s">
        <v>6271</v>
      </c>
      <c r="H796" s="54">
        <v>43823</v>
      </c>
      <c r="I796" s="86" t="s">
        <v>6467</v>
      </c>
    </row>
    <row r="797" spans="1:9" ht="16.5">
      <c r="A797" s="14" t="s">
        <v>6160</v>
      </c>
      <c r="B797" s="51" t="s">
        <v>6942</v>
      </c>
      <c r="C797" s="52" t="s">
        <v>6273</v>
      </c>
      <c r="D797" s="35" t="s">
        <v>6212</v>
      </c>
      <c r="E797" s="44" t="s">
        <v>6134</v>
      </c>
      <c r="F797" s="48" t="s">
        <v>6271</v>
      </c>
      <c r="G797" s="48" t="s">
        <v>6271</v>
      </c>
      <c r="H797" s="54">
        <v>43823</v>
      </c>
      <c r="I797" s="86" t="s">
        <v>6467</v>
      </c>
    </row>
    <row r="798" spans="1:9" ht="16.5">
      <c r="A798" s="14" t="s">
        <v>7067</v>
      </c>
      <c r="B798" s="50" t="s">
        <v>6135</v>
      </c>
      <c r="C798" s="94" t="s">
        <v>8175</v>
      </c>
      <c r="D798" s="34" t="s">
        <v>6122</v>
      </c>
      <c r="E798" s="44" t="s">
        <v>6134</v>
      </c>
      <c r="F798" s="49" t="s">
        <v>5085</v>
      </c>
      <c r="G798" s="49" t="s">
        <v>5085</v>
      </c>
      <c r="H798" s="55">
        <v>43935</v>
      </c>
      <c r="I798" s="66" t="s">
        <v>6469</v>
      </c>
    </row>
    <row r="799" spans="1:9" ht="16.5">
      <c r="A799" s="14" t="s">
        <v>7068</v>
      </c>
      <c r="B799" s="21" t="s">
        <v>6945</v>
      </c>
      <c r="C799" s="21" t="s">
        <v>6946</v>
      </c>
      <c r="D799" s="14" t="s">
        <v>6969</v>
      </c>
      <c r="E799" s="9" t="s">
        <v>5013</v>
      </c>
      <c r="F799" s="14" t="s">
        <v>6996</v>
      </c>
      <c r="G799" s="14" t="s">
        <v>6996</v>
      </c>
      <c r="H799" s="55">
        <v>44684</v>
      </c>
      <c r="I799" s="77" t="s">
        <v>6983</v>
      </c>
    </row>
    <row r="800" spans="1:9" ht="31.5">
      <c r="A800" s="14" t="s">
        <v>7500</v>
      </c>
      <c r="B800" s="21" t="s">
        <v>7498</v>
      </c>
      <c r="C800" s="21" t="s">
        <v>7499</v>
      </c>
      <c r="D800" s="14" t="s">
        <v>7881</v>
      </c>
      <c r="E800" s="12" t="s">
        <v>8151</v>
      </c>
      <c r="F800" s="14" t="s">
        <v>5085</v>
      </c>
      <c r="G800" s="14" t="s">
        <v>5085</v>
      </c>
      <c r="H800" s="55">
        <v>45219</v>
      </c>
      <c r="I800" s="91" t="s">
        <v>7344</v>
      </c>
    </row>
    <row r="801" spans="1:9" ht="31.5">
      <c r="A801" s="14" t="s">
        <v>7537</v>
      </c>
      <c r="B801" s="21" t="s">
        <v>7535</v>
      </c>
      <c r="C801" s="21" t="s">
        <v>7536</v>
      </c>
      <c r="D801" s="14" t="s">
        <v>7916</v>
      </c>
      <c r="E801" s="12" t="s">
        <v>5013</v>
      </c>
      <c r="F801" s="14" t="s">
        <v>5085</v>
      </c>
      <c r="G801" s="14" t="s">
        <v>5085</v>
      </c>
      <c r="H801" s="55">
        <v>45219</v>
      </c>
      <c r="I801" s="91" t="s">
        <v>7344</v>
      </c>
    </row>
    <row r="802" spans="1:9" ht="16.5">
      <c r="A802" s="14" t="s">
        <v>7571</v>
      </c>
      <c r="B802" s="21" t="s">
        <v>7569</v>
      </c>
      <c r="C802" s="21" t="s">
        <v>7570</v>
      </c>
      <c r="D802" s="14" t="s">
        <v>7948</v>
      </c>
      <c r="E802" s="12" t="s">
        <v>5013</v>
      </c>
      <c r="F802" s="14" t="s">
        <v>5085</v>
      </c>
      <c r="G802" s="14" t="s">
        <v>5085</v>
      </c>
      <c r="H802" s="55">
        <v>45219</v>
      </c>
      <c r="I802" s="91" t="s">
        <v>7344</v>
      </c>
    </row>
    <row r="803" spans="1:9" ht="16.5">
      <c r="A803" s="14" t="s">
        <v>7603</v>
      </c>
      <c r="B803" s="21" t="s">
        <v>7601</v>
      </c>
      <c r="C803" s="21" t="s">
        <v>7602</v>
      </c>
      <c r="D803" s="14" t="s">
        <v>7978</v>
      </c>
      <c r="E803" s="12" t="s">
        <v>5013</v>
      </c>
      <c r="F803" s="14" t="s">
        <v>5085</v>
      </c>
      <c r="G803" s="14" t="s">
        <v>5085</v>
      </c>
      <c r="H803" s="55">
        <v>45219</v>
      </c>
      <c r="I803" s="91" t="s">
        <v>7344</v>
      </c>
    </row>
    <row r="804" spans="1:9" ht="16.5">
      <c r="A804" s="14" t="s">
        <v>7638</v>
      </c>
      <c r="B804" s="21" t="s">
        <v>7636</v>
      </c>
      <c r="C804" s="21" t="s">
        <v>7637</v>
      </c>
      <c r="D804" s="14" t="s">
        <v>8011</v>
      </c>
      <c r="E804" s="12" t="s">
        <v>8151</v>
      </c>
      <c r="F804" s="14" t="s">
        <v>5085</v>
      </c>
      <c r="G804" s="14" t="s">
        <v>5085</v>
      </c>
      <c r="H804" s="55">
        <v>45219</v>
      </c>
      <c r="I804" s="91" t="s">
        <v>7344</v>
      </c>
    </row>
    <row r="805" spans="1:9" ht="31.5">
      <c r="A805" s="14" t="s">
        <v>7677</v>
      </c>
      <c r="B805" s="21" t="s">
        <v>7678</v>
      </c>
      <c r="C805" s="21" t="s">
        <v>7676</v>
      </c>
      <c r="D805" s="14" t="s">
        <v>8048</v>
      </c>
      <c r="E805" s="12" t="s">
        <v>5013</v>
      </c>
      <c r="F805" s="14" t="s">
        <v>5085</v>
      </c>
      <c r="G805" s="14" t="s">
        <v>5085</v>
      </c>
      <c r="H805" s="55">
        <v>45219</v>
      </c>
      <c r="I805" s="91" t="s">
        <v>7344</v>
      </c>
    </row>
    <row r="806" spans="1:9" ht="16.5">
      <c r="A806" s="60" t="str">
        <f>("D0017705")</f>
        <v>D0017705</v>
      </c>
      <c r="B806" s="60" t="str">
        <f>("新編基本護理學 :學理與技術. 上冊 /")</f>
        <v>新編基本護理學 :學理與技術. 上冊 /</v>
      </c>
      <c r="C806" s="60" t="str">
        <f>("曹麗英編著")</f>
        <v>曹麗英編著</v>
      </c>
      <c r="D806" s="60" t="str">
        <f>("419.6 8458 2024 V.1 c.4")</f>
        <v>419.6 8458 2024 V.1 c.4</v>
      </c>
      <c r="E806" s="35" t="str">
        <f>("護理部")</f>
        <v>護理部</v>
      </c>
      <c r="F806" s="35" t="s">
        <v>8600</v>
      </c>
      <c r="G806" s="35" t="s">
        <v>8600</v>
      </c>
      <c r="H806" s="55">
        <v>45582</v>
      </c>
      <c r="I806" s="59" t="s">
        <v>8560</v>
      </c>
    </row>
    <row r="807" spans="1:9" ht="16.5">
      <c r="A807" s="60" t="str">
        <f>("D0017732")</f>
        <v>D0017732</v>
      </c>
      <c r="B807" s="60" t="str">
        <f>("新編基本護理學 :學理與技術. 下冊 /")</f>
        <v>新編基本護理學 :學理與技術. 下冊 /</v>
      </c>
      <c r="C807" s="60" t="str">
        <f>("曹麗英編著")</f>
        <v>曹麗英編著</v>
      </c>
      <c r="D807" s="60" t="str">
        <f>("419.6 8458 2024 V.2 c.4")</f>
        <v>419.6 8458 2024 V.2 c.4</v>
      </c>
      <c r="E807" s="35" t="str">
        <f>("護理部")</f>
        <v>護理部</v>
      </c>
      <c r="F807" s="35" t="s">
        <v>8600</v>
      </c>
      <c r="G807" s="35" t="s">
        <v>8600</v>
      </c>
      <c r="H807" s="55">
        <v>45582</v>
      </c>
      <c r="I807" s="59" t="s">
        <v>8560</v>
      </c>
    </row>
    <row r="808" spans="1:9" ht="16.5">
      <c r="A808" s="60" t="str">
        <f>("D0017760")</f>
        <v>D0017760</v>
      </c>
      <c r="B808" s="60" t="str">
        <f>("最新護理診斷手冊 :護理計畫與措施 /")</f>
        <v>最新護理診斷手冊 :護理計畫與措施 /</v>
      </c>
      <c r="C808" s="60" t="str">
        <f>("拉爾夫原著(Ralph, Sheila Sparks)")</f>
        <v>拉爾夫原著(Ralph, Sheila Sparks)</v>
      </c>
      <c r="D808" s="60" t="str">
        <f>("419.812 8359 2023 c.5")</f>
        <v>419.812 8359 2023 c.5</v>
      </c>
      <c r="E808" s="35" t="str">
        <f>("護理部")</f>
        <v>護理部</v>
      </c>
      <c r="F808" s="35" t="s">
        <v>8622</v>
      </c>
      <c r="G808" s="35" t="s">
        <v>8622</v>
      </c>
      <c r="H808" s="55">
        <v>45582</v>
      </c>
      <c r="I808" s="59" t="s">
        <v>8560</v>
      </c>
    </row>
  </sheetData>
  <sortState xmlns:xlrd2="http://schemas.microsoft.com/office/spreadsheetml/2017/richdata2" ref="A2:I197">
    <sortCondition descending="1" ref="F2:F197"/>
    <sortCondition ref="I2:I197"/>
  </sortState>
  <phoneticPr fontId="1" type="noConversion"/>
  <hyperlinks>
    <hyperlink ref="B354" tooltip="任之堂中藥講記/" display="護理倫理案例精選集 / " xr:uid="{00000000-0004-0000-0000-000000000000}"/>
    <hyperlink ref="B353" tooltip="周學海脈學四書/" display="實證護理的臨床應用 = Evidence-based nursing in clinical practice /" xr:uid="{00000000-0004-0000-0000-000001000000}"/>
    <hyperlink ref="D354" tooltip="任之堂中藥講記/" display="419.61619 8767 2019  C.29" xr:uid="{00000000-0004-0000-0000-000002000000}"/>
    <hyperlink ref="D353" tooltip="周學海脈學四書/" display="419.607 8566 2019  C.29" xr:uid="{00000000-0004-0000-0000-00000300000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F1E9-0BB4-46D8-8FFD-567AD3C8930D}">
  <sheetPr>
    <tabColor rgb="FFFFFF00"/>
  </sheetPr>
  <dimension ref="A1:I2"/>
  <sheetViews>
    <sheetView zoomScaleNormal="100" workbookViewId="0">
      <selection activeCell="A2" sqref="A2"/>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4" t="s">
        <v>2963</v>
      </c>
    </row>
    <row r="2" spans="1:9" ht="63">
      <c r="A2" s="16" t="s">
        <v>7179</v>
      </c>
      <c r="B2" s="16" t="s">
        <v>7187</v>
      </c>
      <c r="C2" s="16" t="s">
        <v>7180</v>
      </c>
      <c r="D2" s="14" t="s">
        <v>7178</v>
      </c>
      <c r="E2" s="14" t="s">
        <v>8249</v>
      </c>
      <c r="F2" s="14">
        <v>2</v>
      </c>
      <c r="G2" s="14">
        <v>6</v>
      </c>
      <c r="H2" s="55">
        <v>45219</v>
      </c>
      <c r="I2" s="91" t="s">
        <v>7197</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工作表6">
    <tabColor rgb="FFFFFF00"/>
  </sheetPr>
  <dimension ref="A1:I9"/>
  <sheetViews>
    <sheetView zoomScaleNormal="100" workbookViewId="0">
      <selection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8.83203125" style="6" customWidth="1"/>
    <col min="6" max="6" width="16.5" style="6" customWidth="1"/>
    <col min="7" max="7" width="15.6640625" style="62"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4" t="s">
        <v>2963</v>
      </c>
    </row>
    <row r="2" spans="1:9" ht="16.5">
      <c r="A2" s="12" t="s">
        <v>5918</v>
      </c>
      <c r="B2" s="18" t="s">
        <v>5919</v>
      </c>
      <c r="C2" s="18" t="s">
        <v>5920</v>
      </c>
      <c r="D2" s="12" t="s">
        <v>5921</v>
      </c>
      <c r="E2" s="12" t="s">
        <v>5922</v>
      </c>
      <c r="F2" s="12">
        <v>0</v>
      </c>
      <c r="G2" s="9">
        <v>13</v>
      </c>
      <c r="H2" s="12" t="s">
        <v>5821</v>
      </c>
      <c r="I2" s="27" t="s">
        <v>5803</v>
      </c>
    </row>
    <row r="3" spans="1:9" ht="16.5">
      <c r="A3" s="12" t="s">
        <v>5923</v>
      </c>
      <c r="B3" s="18" t="s">
        <v>5924</v>
      </c>
      <c r="C3" s="18" t="s">
        <v>5925</v>
      </c>
      <c r="D3" s="12" t="s">
        <v>5926</v>
      </c>
      <c r="E3" s="12" t="s">
        <v>5948</v>
      </c>
      <c r="F3" s="12">
        <v>0</v>
      </c>
      <c r="G3" s="9">
        <v>15</v>
      </c>
      <c r="H3" s="12" t="s">
        <v>5821</v>
      </c>
      <c r="I3" s="27" t="s">
        <v>5803</v>
      </c>
    </row>
    <row r="4" spans="1:9" ht="16.5">
      <c r="A4" s="12" t="s">
        <v>5927</v>
      </c>
      <c r="B4" s="18" t="s">
        <v>5928</v>
      </c>
      <c r="C4" s="18" t="s">
        <v>5929</v>
      </c>
      <c r="D4" s="12" t="s">
        <v>5930</v>
      </c>
      <c r="E4" s="12" t="s">
        <v>5922</v>
      </c>
      <c r="F4" s="12">
        <v>0</v>
      </c>
      <c r="G4" s="9">
        <v>6</v>
      </c>
      <c r="H4" s="12" t="s">
        <v>5821</v>
      </c>
      <c r="I4" s="27" t="s">
        <v>5803</v>
      </c>
    </row>
    <row r="5" spans="1:9" ht="16.5">
      <c r="A5" s="12" t="s">
        <v>5931</v>
      </c>
      <c r="B5" s="18" t="s">
        <v>5932</v>
      </c>
      <c r="C5" s="18" t="s">
        <v>5933</v>
      </c>
      <c r="D5" s="12" t="s">
        <v>5934</v>
      </c>
      <c r="E5" s="12" t="s">
        <v>5922</v>
      </c>
      <c r="F5" s="12">
        <v>0</v>
      </c>
      <c r="G5" s="9">
        <v>5</v>
      </c>
      <c r="H5" s="12" t="s">
        <v>5947</v>
      </c>
      <c r="I5" s="27" t="s">
        <v>5803</v>
      </c>
    </row>
    <row r="6" spans="1:9" ht="31.5">
      <c r="A6" s="12" t="s">
        <v>5935</v>
      </c>
      <c r="B6" s="18" t="s">
        <v>5936</v>
      </c>
      <c r="C6" s="18" t="s">
        <v>5937</v>
      </c>
      <c r="D6" s="12" t="s">
        <v>5938</v>
      </c>
      <c r="E6" s="12" t="s">
        <v>5922</v>
      </c>
      <c r="F6" s="12">
        <v>0</v>
      </c>
      <c r="G6" s="9">
        <v>7</v>
      </c>
      <c r="H6" s="12" t="s">
        <v>5947</v>
      </c>
      <c r="I6" s="27" t="s">
        <v>5803</v>
      </c>
    </row>
    <row r="7" spans="1:9" ht="31.5">
      <c r="A7" s="12" t="s">
        <v>5939</v>
      </c>
      <c r="B7" s="18" t="s">
        <v>5936</v>
      </c>
      <c r="C7" s="18" t="s">
        <v>5937</v>
      </c>
      <c r="D7" s="12" t="s">
        <v>5940</v>
      </c>
      <c r="E7" s="12" t="s">
        <v>5922</v>
      </c>
      <c r="F7" s="12">
        <v>0</v>
      </c>
      <c r="G7" s="9">
        <v>8</v>
      </c>
      <c r="H7" s="12" t="s">
        <v>5947</v>
      </c>
      <c r="I7" s="27" t="s">
        <v>5803</v>
      </c>
    </row>
    <row r="8" spans="1:9" ht="31.5">
      <c r="A8" s="12" t="s">
        <v>5941</v>
      </c>
      <c r="B8" s="18" t="s">
        <v>5936</v>
      </c>
      <c r="C8" s="18" t="s">
        <v>5937</v>
      </c>
      <c r="D8" s="12" t="s">
        <v>5942</v>
      </c>
      <c r="E8" s="12" t="s">
        <v>5922</v>
      </c>
      <c r="F8" s="12">
        <v>0</v>
      </c>
      <c r="G8" s="9">
        <v>8</v>
      </c>
      <c r="H8" s="12" t="s">
        <v>5947</v>
      </c>
      <c r="I8" s="27" t="s">
        <v>5803</v>
      </c>
    </row>
    <row r="9" spans="1:9" ht="16.5">
      <c r="A9" s="12" t="s">
        <v>5943</v>
      </c>
      <c r="B9" s="18" t="s">
        <v>5944</v>
      </c>
      <c r="C9" s="18" t="s">
        <v>5945</v>
      </c>
      <c r="D9" s="12" t="s">
        <v>5946</v>
      </c>
      <c r="E9" s="12" t="s">
        <v>5922</v>
      </c>
      <c r="F9" s="12">
        <v>0</v>
      </c>
      <c r="G9" s="9">
        <v>11</v>
      </c>
      <c r="H9" s="12" t="s">
        <v>5947</v>
      </c>
      <c r="I9" s="27" t="s">
        <v>5803</v>
      </c>
    </row>
  </sheetData>
  <sortState xmlns:xlrd2="http://schemas.microsoft.com/office/spreadsheetml/2017/richdata2" ref="A2:I9">
    <sortCondition ref="A2:A9"/>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FFFF00"/>
  </sheetPr>
  <dimension ref="A1:I20"/>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8" t="s">
        <v>2963</v>
      </c>
    </row>
    <row r="2" spans="1:9" s="6" customFormat="1" ht="47.25">
      <c r="A2" s="6" t="s">
        <v>7377</v>
      </c>
      <c r="B2" s="16" t="s">
        <v>8513</v>
      </c>
      <c r="C2" s="16" t="s">
        <v>7378</v>
      </c>
      <c r="D2" s="14" t="s">
        <v>7381</v>
      </c>
      <c r="E2" s="12" t="s">
        <v>3078</v>
      </c>
      <c r="F2" s="14">
        <v>1</v>
      </c>
      <c r="G2" s="14">
        <v>5</v>
      </c>
      <c r="H2" s="55">
        <v>45219</v>
      </c>
      <c r="I2" s="91" t="s">
        <v>7344</v>
      </c>
    </row>
    <row r="3" spans="1:9" ht="31.5">
      <c r="A3" s="107" t="s">
        <v>7373</v>
      </c>
      <c r="B3" s="16" t="s">
        <v>8514</v>
      </c>
      <c r="C3" s="16" t="s">
        <v>7374</v>
      </c>
      <c r="D3" s="14" t="s">
        <v>7379</v>
      </c>
      <c r="E3" s="12" t="s">
        <v>3078</v>
      </c>
      <c r="F3" s="10">
        <v>0</v>
      </c>
      <c r="G3" s="10">
        <v>0</v>
      </c>
      <c r="H3" s="55">
        <v>45219</v>
      </c>
      <c r="I3" s="91" t="s">
        <v>7344</v>
      </c>
    </row>
    <row r="4" spans="1:9" ht="16.5">
      <c r="A4" s="14" t="s">
        <v>7375</v>
      </c>
      <c r="B4" s="16" t="s">
        <v>8512</v>
      </c>
      <c r="C4" s="16" t="s">
        <v>7376</v>
      </c>
      <c r="D4" s="14" t="s">
        <v>7380</v>
      </c>
      <c r="E4" s="12" t="s">
        <v>3078</v>
      </c>
      <c r="F4" s="10">
        <v>0</v>
      </c>
      <c r="G4" s="10">
        <v>0</v>
      </c>
      <c r="H4" s="55">
        <v>45219</v>
      </c>
      <c r="I4" s="91" t="s">
        <v>7197</v>
      </c>
    </row>
    <row r="5" spans="1:9" ht="16.5">
      <c r="A5" s="9" t="s">
        <v>3187</v>
      </c>
      <c r="B5" s="15" t="s">
        <v>3998</v>
      </c>
      <c r="C5" s="15" t="s">
        <v>3188</v>
      </c>
      <c r="D5" s="12" t="s">
        <v>3189</v>
      </c>
      <c r="E5" s="12" t="s">
        <v>3078</v>
      </c>
      <c r="F5" s="10">
        <v>0</v>
      </c>
      <c r="G5" s="10">
        <v>0</v>
      </c>
      <c r="H5" s="12" t="s">
        <v>3180</v>
      </c>
      <c r="I5" s="27" t="s">
        <v>3181</v>
      </c>
    </row>
    <row r="6" spans="1:9" ht="16.5">
      <c r="A6" s="12" t="s">
        <v>546</v>
      </c>
      <c r="B6" s="13" t="s">
        <v>3999</v>
      </c>
      <c r="C6" s="13" t="s">
        <v>547</v>
      </c>
      <c r="D6" s="12" t="s">
        <v>554</v>
      </c>
      <c r="E6" s="12" t="s">
        <v>3078</v>
      </c>
      <c r="F6" s="10">
        <v>0</v>
      </c>
      <c r="G6" s="10">
        <v>0</v>
      </c>
      <c r="H6" s="12" t="s">
        <v>877</v>
      </c>
      <c r="I6" s="25" t="s">
        <v>8183</v>
      </c>
    </row>
    <row r="7" spans="1:9" ht="16.5">
      <c r="A7" s="12" t="s">
        <v>548</v>
      </c>
      <c r="B7" s="13" t="s">
        <v>4006</v>
      </c>
      <c r="C7" s="13" t="s">
        <v>549</v>
      </c>
      <c r="D7" s="12" t="s">
        <v>555</v>
      </c>
      <c r="E7" s="12" t="s">
        <v>3078</v>
      </c>
      <c r="F7" s="10">
        <v>0</v>
      </c>
      <c r="G7" s="10">
        <v>2</v>
      </c>
      <c r="H7" s="12" t="s">
        <v>877</v>
      </c>
      <c r="I7" s="25" t="s">
        <v>8183</v>
      </c>
    </row>
    <row r="8" spans="1:9" ht="31.5">
      <c r="A8" s="12" t="s">
        <v>550</v>
      </c>
      <c r="B8" s="13" t="s">
        <v>4007</v>
      </c>
      <c r="C8" s="13" t="s">
        <v>551</v>
      </c>
      <c r="D8" s="12" t="s">
        <v>556</v>
      </c>
      <c r="E8" s="12" t="s">
        <v>3078</v>
      </c>
      <c r="F8" s="10">
        <v>0</v>
      </c>
      <c r="G8" s="10">
        <v>3</v>
      </c>
      <c r="H8" s="12" t="s">
        <v>877</v>
      </c>
      <c r="I8" s="25" t="s">
        <v>8183</v>
      </c>
    </row>
    <row r="9" spans="1:9" ht="31.5">
      <c r="A9" s="12" t="s">
        <v>552</v>
      </c>
      <c r="B9" s="13" t="s">
        <v>4000</v>
      </c>
      <c r="C9" s="13" t="s">
        <v>553</v>
      </c>
      <c r="D9" s="12" t="s">
        <v>557</v>
      </c>
      <c r="E9" s="12" t="s">
        <v>3078</v>
      </c>
      <c r="F9" s="10">
        <v>0</v>
      </c>
      <c r="G9" s="10">
        <v>1</v>
      </c>
      <c r="H9" s="12" t="s">
        <v>877</v>
      </c>
      <c r="I9" s="25" t="s">
        <v>8183</v>
      </c>
    </row>
    <row r="10" spans="1:9" ht="16.5">
      <c r="A10" s="12" t="s">
        <v>736</v>
      </c>
      <c r="B10" s="13" t="s">
        <v>4001</v>
      </c>
      <c r="C10" s="13" t="s">
        <v>737</v>
      </c>
      <c r="D10" s="12" t="s">
        <v>738</v>
      </c>
      <c r="E10" s="12" t="s">
        <v>3079</v>
      </c>
      <c r="F10" s="10">
        <v>0</v>
      </c>
      <c r="G10" s="10">
        <v>0</v>
      </c>
      <c r="H10" s="12" t="s">
        <v>271</v>
      </c>
      <c r="I10" s="25" t="s">
        <v>8181</v>
      </c>
    </row>
    <row r="11" spans="1:9" ht="16.5">
      <c r="A11" s="12" t="s">
        <v>744</v>
      </c>
      <c r="B11" s="13" t="s">
        <v>4002</v>
      </c>
      <c r="C11" s="13" t="s">
        <v>745</v>
      </c>
      <c r="D11" s="12" t="s">
        <v>746</v>
      </c>
      <c r="E11" s="12" t="s">
        <v>3078</v>
      </c>
      <c r="F11" s="10">
        <v>0</v>
      </c>
      <c r="G11" s="10">
        <v>0</v>
      </c>
      <c r="H11" s="12" t="s">
        <v>317</v>
      </c>
      <c r="I11" s="25" t="s">
        <v>8230</v>
      </c>
    </row>
    <row r="12" spans="1:9" ht="31.5">
      <c r="A12" s="12" t="s">
        <v>726</v>
      </c>
      <c r="B12" s="13" t="s">
        <v>4003</v>
      </c>
      <c r="C12" s="13" t="s">
        <v>727</v>
      </c>
      <c r="D12" s="12" t="s">
        <v>728</v>
      </c>
      <c r="E12" s="12" t="s">
        <v>3078</v>
      </c>
      <c r="F12" s="10">
        <v>0</v>
      </c>
      <c r="G12" s="10">
        <v>0</v>
      </c>
      <c r="H12" s="12" t="s">
        <v>317</v>
      </c>
      <c r="I12" s="25" t="s">
        <v>8230</v>
      </c>
    </row>
    <row r="13" spans="1:9" ht="16.5">
      <c r="A13" s="12" t="s">
        <v>739</v>
      </c>
      <c r="B13" s="13" t="s">
        <v>4004</v>
      </c>
      <c r="C13" s="13" t="s">
        <v>740</v>
      </c>
      <c r="D13" s="12" t="s">
        <v>741</v>
      </c>
      <c r="E13" s="12" t="s">
        <v>3078</v>
      </c>
      <c r="F13" s="10">
        <v>0</v>
      </c>
      <c r="G13" s="10">
        <v>0</v>
      </c>
      <c r="H13" s="12" t="s">
        <v>317</v>
      </c>
      <c r="I13" s="25" t="s">
        <v>8230</v>
      </c>
    </row>
    <row r="14" spans="1:9" ht="16.5">
      <c r="A14" s="12" t="s">
        <v>742</v>
      </c>
      <c r="B14" s="13" t="s">
        <v>4004</v>
      </c>
      <c r="C14" s="13" t="s">
        <v>740</v>
      </c>
      <c r="D14" s="12" t="s">
        <v>743</v>
      </c>
      <c r="E14" s="12" t="s">
        <v>3078</v>
      </c>
      <c r="F14" s="10">
        <v>0</v>
      </c>
      <c r="G14" s="10">
        <v>0</v>
      </c>
      <c r="H14" s="12" t="s">
        <v>317</v>
      </c>
      <c r="I14" s="25" t="s">
        <v>8230</v>
      </c>
    </row>
    <row r="15" spans="1:9" ht="16.5">
      <c r="A15" s="12" t="s">
        <v>729</v>
      </c>
      <c r="B15" s="13" t="s">
        <v>4005</v>
      </c>
      <c r="C15" s="13" t="s">
        <v>730</v>
      </c>
      <c r="D15" s="12" t="s">
        <v>731</v>
      </c>
      <c r="E15" s="12" t="s">
        <v>3078</v>
      </c>
      <c r="F15" s="10">
        <v>0</v>
      </c>
      <c r="G15" s="10">
        <v>1</v>
      </c>
      <c r="H15" s="12" t="s">
        <v>317</v>
      </c>
      <c r="I15" s="25" t="s">
        <v>8230</v>
      </c>
    </row>
    <row r="16" spans="1:9" ht="16.5">
      <c r="A16" s="12" t="s">
        <v>732</v>
      </c>
      <c r="B16" s="13" t="s">
        <v>733</v>
      </c>
      <c r="C16" s="13" t="s">
        <v>734</v>
      </c>
      <c r="D16" s="12" t="s">
        <v>735</v>
      </c>
      <c r="E16" s="12" t="s">
        <v>3078</v>
      </c>
      <c r="F16" s="10">
        <v>0</v>
      </c>
      <c r="G16" s="10">
        <v>0</v>
      </c>
      <c r="H16" s="12" t="s">
        <v>317</v>
      </c>
      <c r="I16" s="25" t="s">
        <v>8230</v>
      </c>
    </row>
    <row r="17" spans="1:9" ht="16.5">
      <c r="A17" s="12" t="s">
        <v>719</v>
      </c>
      <c r="B17" s="13" t="s">
        <v>720</v>
      </c>
      <c r="C17" s="13" t="s">
        <v>400</v>
      </c>
      <c r="D17" s="12" t="s">
        <v>721</v>
      </c>
      <c r="E17" s="12" t="s">
        <v>3078</v>
      </c>
      <c r="F17" s="10">
        <v>0</v>
      </c>
      <c r="G17" s="10">
        <v>1</v>
      </c>
      <c r="H17" s="12" t="s">
        <v>304</v>
      </c>
      <c r="I17" s="25" t="s">
        <v>8193</v>
      </c>
    </row>
    <row r="18" spans="1:9" ht="16.5">
      <c r="A18" s="12" t="s">
        <v>722</v>
      </c>
      <c r="B18" s="13" t="s">
        <v>720</v>
      </c>
      <c r="C18" s="13" t="s">
        <v>400</v>
      </c>
      <c r="D18" s="12" t="s">
        <v>723</v>
      </c>
      <c r="E18" s="12" t="s">
        <v>3079</v>
      </c>
      <c r="F18" s="10">
        <v>0</v>
      </c>
      <c r="G18" s="10">
        <v>13</v>
      </c>
      <c r="H18" s="12" t="s">
        <v>304</v>
      </c>
      <c r="I18" s="25" t="s">
        <v>8193</v>
      </c>
    </row>
    <row r="19" spans="1:9" ht="16.5">
      <c r="A19" s="12" t="s">
        <v>747</v>
      </c>
      <c r="B19" s="13" t="s">
        <v>720</v>
      </c>
      <c r="C19" s="13" t="s">
        <v>400</v>
      </c>
      <c r="D19" s="12" t="s">
        <v>748</v>
      </c>
      <c r="E19" s="12" t="s">
        <v>3078</v>
      </c>
      <c r="F19" s="10">
        <v>0</v>
      </c>
      <c r="G19" s="10">
        <v>1</v>
      </c>
      <c r="H19" s="12" t="s">
        <v>304</v>
      </c>
      <c r="I19" s="25" t="s">
        <v>8193</v>
      </c>
    </row>
    <row r="20" spans="1:9" ht="16.5">
      <c r="A20" s="12" t="s">
        <v>724</v>
      </c>
      <c r="B20" s="13" t="s">
        <v>720</v>
      </c>
      <c r="C20" s="13" t="s">
        <v>400</v>
      </c>
      <c r="D20" s="12" t="s">
        <v>725</v>
      </c>
      <c r="E20" s="12" t="s">
        <v>3078</v>
      </c>
      <c r="F20" s="10">
        <v>0</v>
      </c>
      <c r="G20" s="10">
        <v>0</v>
      </c>
      <c r="H20" s="12" t="s">
        <v>304</v>
      </c>
      <c r="I20" s="25" t="s">
        <v>8193</v>
      </c>
    </row>
  </sheetData>
  <sortState xmlns:xlrd2="http://schemas.microsoft.com/office/spreadsheetml/2017/richdata2" ref="A2:I20">
    <sortCondition descending="1" ref="F2:F20"/>
    <sortCondition descending="1" ref="I2:I2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00"/>
  </sheetPr>
  <dimension ref="A1:J9"/>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10" s="17" customFormat="1" ht="33">
      <c r="A1" s="8" t="s">
        <v>1413</v>
      </c>
      <c r="B1" s="8" t="s">
        <v>1414</v>
      </c>
      <c r="C1" s="8" t="s">
        <v>1415</v>
      </c>
      <c r="D1" s="8" t="s">
        <v>1416</v>
      </c>
      <c r="E1" s="8" t="s">
        <v>1417</v>
      </c>
      <c r="F1" s="8" t="s">
        <v>8519</v>
      </c>
      <c r="G1" s="8" t="s">
        <v>6460</v>
      </c>
      <c r="H1" s="8" t="s">
        <v>1418</v>
      </c>
      <c r="I1" s="28" t="s">
        <v>2963</v>
      </c>
    </row>
    <row r="2" spans="1:10" ht="16.5">
      <c r="A2" s="12" t="s">
        <v>1013</v>
      </c>
      <c r="B2" s="13" t="s">
        <v>3994</v>
      </c>
      <c r="C2" s="13" t="s">
        <v>1014</v>
      </c>
      <c r="D2" s="12" t="s">
        <v>1015</v>
      </c>
      <c r="E2" s="12" t="s">
        <v>3080</v>
      </c>
      <c r="F2" s="10">
        <v>0</v>
      </c>
      <c r="G2" s="10">
        <v>0</v>
      </c>
      <c r="H2" s="33" t="s">
        <v>304</v>
      </c>
      <c r="I2" s="25" t="s">
        <v>8193</v>
      </c>
      <c r="J2" s="97"/>
    </row>
    <row r="3" spans="1:10" ht="16.5">
      <c r="A3" s="12" t="s">
        <v>1016</v>
      </c>
      <c r="B3" s="13" t="s">
        <v>3994</v>
      </c>
      <c r="C3" s="13" t="s">
        <v>1014</v>
      </c>
      <c r="D3" s="12" t="s">
        <v>1017</v>
      </c>
      <c r="E3" s="12" t="s">
        <v>3081</v>
      </c>
      <c r="F3" s="10">
        <v>0</v>
      </c>
      <c r="G3" s="10">
        <v>3</v>
      </c>
      <c r="H3" s="33" t="s">
        <v>304</v>
      </c>
      <c r="I3" s="25" t="s">
        <v>8193</v>
      </c>
      <c r="J3" s="97"/>
    </row>
    <row r="4" spans="1:10" ht="31.5">
      <c r="A4" s="12" t="s">
        <v>865</v>
      </c>
      <c r="B4" s="13" t="s">
        <v>3995</v>
      </c>
      <c r="C4" s="13" t="s">
        <v>2645</v>
      </c>
      <c r="D4" s="12" t="s">
        <v>872</v>
      </c>
      <c r="E4" s="12" t="s">
        <v>3081</v>
      </c>
      <c r="F4" s="10">
        <v>0</v>
      </c>
      <c r="G4" s="10">
        <v>2</v>
      </c>
      <c r="H4" s="33" t="s">
        <v>877</v>
      </c>
      <c r="I4" s="25" t="s">
        <v>8183</v>
      </c>
      <c r="J4" s="97"/>
    </row>
    <row r="5" spans="1:10" ht="31.5">
      <c r="A5" s="12" t="s">
        <v>866</v>
      </c>
      <c r="B5" s="13" t="s">
        <v>3995</v>
      </c>
      <c r="C5" s="13" t="s">
        <v>2645</v>
      </c>
      <c r="D5" s="12" t="s">
        <v>873</v>
      </c>
      <c r="E5" s="12" t="s">
        <v>3081</v>
      </c>
      <c r="F5" s="10">
        <v>0</v>
      </c>
      <c r="G5" s="10">
        <v>3</v>
      </c>
      <c r="H5" s="33" t="s">
        <v>877</v>
      </c>
      <c r="I5" s="25" t="s">
        <v>8183</v>
      </c>
      <c r="J5" s="97"/>
    </row>
    <row r="6" spans="1:10" ht="31.5">
      <c r="A6" s="12" t="s">
        <v>867</v>
      </c>
      <c r="B6" s="13" t="s">
        <v>3997</v>
      </c>
      <c r="C6" s="13" t="s">
        <v>910</v>
      </c>
      <c r="D6" s="12" t="s">
        <v>874</v>
      </c>
      <c r="E6" s="12" t="s">
        <v>3080</v>
      </c>
      <c r="F6" s="10">
        <v>0</v>
      </c>
      <c r="G6" s="10">
        <v>12</v>
      </c>
      <c r="H6" s="33" t="s">
        <v>877</v>
      </c>
      <c r="I6" s="25" t="s">
        <v>8183</v>
      </c>
      <c r="J6" s="97"/>
    </row>
    <row r="7" spans="1:10" ht="16.5">
      <c r="A7" s="12" t="s">
        <v>868</v>
      </c>
      <c r="B7" s="13" t="s">
        <v>3996</v>
      </c>
      <c r="C7" s="13" t="s">
        <v>870</v>
      </c>
      <c r="D7" s="12" t="s">
        <v>875</v>
      </c>
      <c r="E7" s="12" t="s">
        <v>3081</v>
      </c>
      <c r="F7" s="10">
        <v>0</v>
      </c>
      <c r="G7" s="10">
        <v>7</v>
      </c>
      <c r="H7" s="33" t="s">
        <v>877</v>
      </c>
      <c r="I7" s="25" t="s">
        <v>8183</v>
      </c>
      <c r="J7" s="97"/>
    </row>
    <row r="8" spans="1:10" ht="16.5">
      <c r="A8" s="12" t="s">
        <v>869</v>
      </c>
      <c r="B8" s="13" t="s">
        <v>4553</v>
      </c>
      <c r="C8" s="13" t="s">
        <v>871</v>
      </c>
      <c r="D8" s="12" t="s">
        <v>876</v>
      </c>
      <c r="E8" s="12" t="s">
        <v>3081</v>
      </c>
      <c r="F8" s="10">
        <v>0</v>
      </c>
      <c r="G8" s="10">
        <v>3</v>
      </c>
      <c r="H8" s="33" t="s">
        <v>877</v>
      </c>
      <c r="I8" s="25" t="s">
        <v>8183</v>
      </c>
      <c r="J8" s="97"/>
    </row>
    <row r="9" spans="1:10" ht="16.5">
      <c r="A9" s="9" t="s">
        <v>4549</v>
      </c>
      <c r="B9" s="15" t="s">
        <v>4552</v>
      </c>
      <c r="C9" s="15" t="s">
        <v>4550</v>
      </c>
      <c r="D9" s="12" t="s">
        <v>4551</v>
      </c>
      <c r="E9" s="12" t="s">
        <v>3081</v>
      </c>
      <c r="F9" s="10">
        <v>0</v>
      </c>
      <c r="G9" s="10">
        <v>7</v>
      </c>
      <c r="H9" s="33" t="s">
        <v>3180</v>
      </c>
      <c r="I9" s="25" t="s">
        <v>8195</v>
      </c>
      <c r="J9" s="97"/>
    </row>
  </sheetData>
  <sortState xmlns:xlrd2="http://schemas.microsoft.com/office/spreadsheetml/2017/richdata2" ref="A2:J9">
    <sortCondition ref="A2:A9"/>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工作表7">
    <tabColor rgb="FFFFFF00"/>
  </sheetPr>
  <dimension ref="A1:I7"/>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31"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4" t="s">
        <v>2963</v>
      </c>
    </row>
    <row r="2" spans="1:9" s="17" customFormat="1" ht="31.5">
      <c r="A2" s="9" t="s">
        <v>3215</v>
      </c>
      <c r="B2" s="13" t="s">
        <v>3990</v>
      </c>
      <c r="C2" s="15" t="s">
        <v>5557</v>
      </c>
      <c r="D2" s="12" t="s">
        <v>3218</v>
      </c>
      <c r="E2" s="12" t="s">
        <v>3214</v>
      </c>
      <c r="F2" s="10">
        <v>0</v>
      </c>
      <c r="G2" s="10">
        <v>1</v>
      </c>
      <c r="H2" s="12" t="s">
        <v>3180</v>
      </c>
      <c r="I2" s="27" t="s">
        <v>3181</v>
      </c>
    </row>
    <row r="3" spans="1:9" s="17" customFormat="1" ht="31.5">
      <c r="A3" s="9" t="s">
        <v>3216</v>
      </c>
      <c r="B3" s="13" t="s">
        <v>3991</v>
      </c>
      <c r="C3" s="15" t="s">
        <v>5558</v>
      </c>
      <c r="D3" s="12" t="s">
        <v>3219</v>
      </c>
      <c r="E3" s="12" t="s">
        <v>3214</v>
      </c>
      <c r="F3" s="10">
        <v>0</v>
      </c>
      <c r="G3" s="10">
        <v>2</v>
      </c>
      <c r="H3" s="12" t="s">
        <v>3180</v>
      </c>
      <c r="I3" s="27" t="s">
        <v>3181</v>
      </c>
    </row>
    <row r="4" spans="1:9" s="17" customFormat="1" ht="31.5">
      <c r="A4" s="9" t="s">
        <v>3217</v>
      </c>
      <c r="B4" s="13" t="s">
        <v>3992</v>
      </c>
      <c r="C4" s="15" t="s">
        <v>5559</v>
      </c>
      <c r="D4" s="12" t="s">
        <v>3220</v>
      </c>
      <c r="E4" s="12" t="s">
        <v>3214</v>
      </c>
      <c r="F4" s="10">
        <v>0</v>
      </c>
      <c r="G4" s="10">
        <v>6</v>
      </c>
      <c r="H4" s="12" t="s">
        <v>3180</v>
      </c>
      <c r="I4" s="27" t="s">
        <v>3181</v>
      </c>
    </row>
    <row r="5" spans="1:9" ht="16.5">
      <c r="A5" s="9" t="s">
        <v>5126</v>
      </c>
      <c r="B5" s="13" t="s">
        <v>3993</v>
      </c>
      <c r="C5" s="15" t="s">
        <v>5560</v>
      </c>
      <c r="D5" s="12" t="s">
        <v>3221</v>
      </c>
      <c r="E5" s="12" t="s">
        <v>3214</v>
      </c>
      <c r="F5" s="10">
        <v>0</v>
      </c>
      <c r="G5" s="10">
        <v>4</v>
      </c>
      <c r="H5" s="12" t="s">
        <v>3180</v>
      </c>
      <c r="I5" s="27" t="s">
        <v>3181</v>
      </c>
    </row>
    <row r="6" spans="1:9" ht="47.25">
      <c r="A6" s="14" t="s">
        <v>7191</v>
      </c>
      <c r="B6" s="16" t="s">
        <v>7195</v>
      </c>
      <c r="C6" s="16" t="s">
        <v>7192</v>
      </c>
      <c r="D6" s="14" t="s">
        <v>7189</v>
      </c>
      <c r="E6" s="55" t="s">
        <v>7188</v>
      </c>
      <c r="F6" s="10">
        <v>0</v>
      </c>
      <c r="G6" s="10">
        <v>2</v>
      </c>
      <c r="H6" s="55">
        <v>45219</v>
      </c>
      <c r="I6" s="91" t="s">
        <v>7197</v>
      </c>
    </row>
    <row r="7" spans="1:9">
      <c r="A7" s="14" t="s">
        <v>7193</v>
      </c>
      <c r="B7" s="16" t="s">
        <v>7196</v>
      </c>
      <c r="C7" s="16" t="s">
        <v>7194</v>
      </c>
      <c r="D7" s="14" t="s">
        <v>7190</v>
      </c>
      <c r="E7" s="14" t="s">
        <v>7188</v>
      </c>
      <c r="F7" s="10">
        <v>2</v>
      </c>
      <c r="G7" s="10">
        <v>6</v>
      </c>
      <c r="H7" s="55">
        <v>45219</v>
      </c>
      <c r="I7" s="91" t="s">
        <v>7197</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FFFF00"/>
  </sheetPr>
  <dimension ref="A1:I19"/>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8" t="s">
        <v>2963</v>
      </c>
    </row>
    <row r="2" spans="1:9" ht="31.5">
      <c r="A2" s="14" t="s">
        <v>7237</v>
      </c>
      <c r="B2" s="16" t="s">
        <v>7238</v>
      </c>
      <c r="C2" s="16" t="s">
        <v>7239</v>
      </c>
      <c r="D2" s="14" t="s">
        <v>7246</v>
      </c>
      <c r="E2" s="12" t="s">
        <v>3166</v>
      </c>
      <c r="F2" s="12">
        <v>0</v>
      </c>
      <c r="G2" s="35">
        <v>0</v>
      </c>
      <c r="H2" s="55">
        <v>45219</v>
      </c>
      <c r="I2" s="91" t="s">
        <v>7197</v>
      </c>
    </row>
    <row r="3" spans="1:9" ht="16.5">
      <c r="A3" s="14" t="s">
        <v>7240</v>
      </c>
      <c r="B3" s="16" t="s">
        <v>7241</v>
      </c>
      <c r="C3" s="16" t="s">
        <v>7242</v>
      </c>
      <c r="D3" s="14" t="s">
        <v>7247</v>
      </c>
      <c r="E3" s="12" t="s">
        <v>3166</v>
      </c>
      <c r="F3" s="12">
        <v>0</v>
      </c>
      <c r="G3" s="35">
        <v>0</v>
      </c>
      <c r="H3" s="55">
        <v>45219</v>
      </c>
      <c r="I3" s="91" t="s">
        <v>7197</v>
      </c>
    </row>
    <row r="4" spans="1:9" ht="63">
      <c r="A4" s="14" t="s">
        <v>7243</v>
      </c>
      <c r="B4" s="16" t="s">
        <v>7244</v>
      </c>
      <c r="C4" s="16" t="s">
        <v>7245</v>
      </c>
      <c r="D4" s="14" t="s">
        <v>7248</v>
      </c>
      <c r="E4" s="12" t="s">
        <v>5113</v>
      </c>
      <c r="F4" s="12">
        <v>0</v>
      </c>
      <c r="G4" s="35">
        <v>0</v>
      </c>
      <c r="H4" s="55">
        <v>45219</v>
      </c>
      <c r="I4" s="91" t="s">
        <v>7197</v>
      </c>
    </row>
    <row r="5" spans="1:9" ht="16.5">
      <c r="A5" s="14" t="s">
        <v>8358</v>
      </c>
      <c r="B5" s="16" t="s">
        <v>8360</v>
      </c>
      <c r="C5" s="16" t="s">
        <v>8363</v>
      </c>
      <c r="D5" s="14" t="s">
        <v>8356</v>
      </c>
      <c r="E5" s="12" t="s">
        <v>3166</v>
      </c>
      <c r="F5" s="12">
        <v>0</v>
      </c>
      <c r="G5" s="35">
        <v>0</v>
      </c>
      <c r="H5" s="55">
        <v>45219</v>
      </c>
      <c r="I5" s="91" t="s">
        <v>7344</v>
      </c>
    </row>
    <row r="6" spans="1:9" ht="31.5">
      <c r="A6" s="14" t="s">
        <v>8359</v>
      </c>
      <c r="B6" s="16" t="s">
        <v>8361</v>
      </c>
      <c r="C6" s="16" t="s">
        <v>8362</v>
      </c>
      <c r="D6" s="14" t="s">
        <v>8357</v>
      </c>
      <c r="E6" s="12" t="s">
        <v>5113</v>
      </c>
      <c r="F6" s="12">
        <v>0</v>
      </c>
      <c r="G6" s="35">
        <v>0</v>
      </c>
      <c r="H6" s="55">
        <v>44854</v>
      </c>
      <c r="I6" s="91" t="s">
        <v>7344</v>
      </c>
    </row>
    <row r="7" spans="1:9" ht="16.5">
      <c r="A7" s="9" t="s">
        <v>3190</v>
      </c>
      <c r="B7" s="15" t="s">
        <v>3984</v>
      </c>
      <c r="C7" s="15" t="s">
        <v>3191</v>
      </c>
      <c r="D7" s="12" t="s">
        <v>3194</v>
      </c>
      <c r="E7" s="12" t="s">
        <v>3166</v>
      </c>
      <c r="F7" s="12">
        <v>0</v>
      </c>
      <c r="G7" s="12">
        <v>1</v>
      </c>
      <c r="H7" s="12" t="s">
        <v>3180</v>
      </c>
      <c r="I7" s="27" t="s">
        <v>3181</v>
      </c>
    </row>
    <row r="8" spans="1:9" ht="16.5">
      <c r="A8" s="9" t="s">
        <v>3192</v>
      </c>
      <c r="B8" s="15" t="s">
        <v>3985</v>
      </c>
      <c r="C8" s="15" t="s">
        <v>3193</v>
      </c>
      <c r="D8" s="12" t="s">
        <v>3195</v>
      </c>
      <c r="E8" s="12" t="s">
        <v>3166</v>
      </c>
      <c r="F8" s="12">
        <v>0</v>
      </c>
      <c r="G8" s="12">
        <v>2</v>
      </c>
      <c r="H8" s="12" t="s">
        <v>3180</v>
      </c>
      <c r="I8" s="27" t="s">
        <v>3181</v>
      </c>
    </row>
    <row r="9" spans="1:9" ht="16.5">
      <c r="A9" s="9" t="s">
        <v>4566</v>
      </c>
      <c r="B9" s="32" t="s">
        <v>4571</v>
      </c>
      <c r="C9" s="32" t="s">
        <v>3257</v>
      </c>
      <c r="D9" s="14" t="s">
        <v>4575</v>
      </c>
      <c r="E9" s="12" t="s">
        <v>3166</v>
      </c>
      <c r="F9" s="12">
        <v>0</v>
      </c>
      <c r="G9" s="12">
        <v>8</v>
      </c>
      <c r="H9" s="12" t="s">
        <v>3180</v>
      </c>
      <c r="I9" s="27" t="s">
        <v>3181</v>
      </c>
    </row>
    <row r="10" spans="1:9" ht="16.5">
      <c r="A10" s="9" t="s">
        <v>4567</v>
      </c>
      <c r="B10" s="32" t="s">
        <v>4572</v>
      </c>
      <c r="C10" s="32" t="s">
        <v>4568</v>
      </c>
      <c r="D10" s="14" t="s">
        <v>4574</v>
      </c>
      <c r="E10" s="12" t="s">
        <v>3166</v>
      </c>
      <c r="F10" s="12">
        <v>0</v>
      </c>
      <c r="G10" s="12">
        <v>0</v>
      </c>
      <c r="H10" s="12" t="s">
        <v>3180</v>
      </c>
      <c r="I10" s="27" t="s">
        <v>3181</v>
      </c>
    </row>
    <row r="11" spans="1:9" s="17" customFormat="1" ht="16.5">
      <c r="A11" s="9" t="s">
        <v>4569</v>
      </c>
      <c r="B11" s="32" t="s">
        <v>4573</v>
      </c>
      <c r="C11" s="32" t="s">
        <v>4570</v>
      </c>
      <c r="D11" s="14" t="s">
        <v>4576</v>
      </c>
      <c r="E11" s="12" t="s">
        <v>3166</v>
      </c>
      <c r="F11" s="12">
        <v>0</v>
      </c>
      <c r="G11" s="12">
        <v>3</v>
      </c>
      <c r="H11" s="12" t="s">
        <v>3180</v>
      </c>
      <c r="I11" s="27" t="s">
        <v>3181</v>
      </c>
    </row>
    <row r="12" spans="1:9" ht="16.5">
      <c r="A12" s="12" t="s">
        <v>1107</v>
      </c>
      <c r="B12" s="13" t="s">
        <v>3986</v>
      </c>
      <c r="C12" s="13" t="s">
        <v>1108</v>
      </c>
      <c r="D12" s="12" t="s">
        <v>1109</v>
      </c>
      <c r="E12" s="12" t="s">
        <v>3166</v>
      </c>
      <c r="F12" s="12">
        <v>0</v>
      </c>
      <c r="G12" s="12">
        <v>0</v>
      </c>
      <c r="H12" s="12" t="s">
        <v>295</v>
      </c>
      <c r="I12" s="25" t="s">
        <v>8190</v>
      </c>
    </row>
    <row r="13" spans="1:9" ht="16.5">
      <c r="A13" s="12" t="s">
        <v>1129</v>
      </c>
      <c r="B13" s="13" t="s">
        <v>1122</v>
      </c>
      <c r="C13" s="13" t="s">
        <v>1130</v>
      </c>
      <c r="D13" s="12" t="s">
        <v>1131</v>
      </c>
      <c r="E13" s="12" t="s">
        <v>3166</v>
      </c>
      <c r="F13" s="12">
        <v>0</v>
      </c>
      <c r="G13" s="12">
        <v>3</v>
      </c>
      <c r="H13" s="12" t="s">
        <v>295</v>
      </c>
      <c r="I13" s="25" t="s">
        <v>8190</v>
      </c>
    </row>
    <row r="14" spans="1:9" s="17" customFormat="1" ht="16.5">
      <c r="A14" s="12" t="s">
        <v>1113</v>
      </c>
      <c r="B14" s="18" t="s">
        <v>1114</v>
      </c>
      <c r="C14" s="18" t="s">
        <v>1115</v>
      </c>
      <c r="D14" s="12" t="s">
        <v>1116</v>
      </c>
      <c r="E14" s="12" t="s">
        <v>3166</v>
      </c>
      <c r="F14" s="14" t="s">
        <v>2607</v>
      </c>
      <c r="G14" s="14" t="s">
        <v>2607</v>
      </c>
      <c r="H14" s="12" t="s">
        <v>266</v>
      </c>
      <c r="I14" s="25" t="s">
        <v>8182</v>
      </c>
    </row>
    <row r="15" spans="1:9" ht="16.5">
      <c r="A15" s="12" t="s">
        <v>1117</v>
      </c>
      <c r="B15" s="18" t="s">
        <v>1114</v>
      </c>
      <c r="C15" s="18" t="s">
        <v>1115</v>
      </c>
      <c r="D15" s="12" t="s">
        <v>1118</v>
      </c>
      <c r="E15" s="12" t="s">
        <v>3166</v>
      </c>
      <c r="F15" s="14" t="s">
        <v>2607</v>
      </c>
      <c r="G15" s="14" t="s">
        <v>2607</v>
      </c>
      <c r="H15" s="12" t="s">
        <v>266</v>
      </c>
      <c r="I15" s="25" t="s">
        <v>8182</v>
      </c>
    </row>
    <row r="16" spans="1:9" ht="16.5">
      <c r="A16" s="12" t="s">
        <v>1119</v>
      </c>
      <c r="B16" s="18" t="s">
        <v>3988</v>
      </c>
      <c r="C16" s="18" t="s">
        <v>1120</v>
      </c>
      <c r="D16" s="12" t="s">
        <v>1121</v>
      </c>
      <c r="E16" s="12" t="s">
        <v>3166</v>
      </c>
      <c r="F16" s="14" t="s">
        <v>2607</v>
      </c>
      <c r="G16" s="14" t="s">
        <v>2607</v>
      </c>
      <c r="H16" s="12" t="s">
        <v>266</v>
      </c>
      <c r="I16" s="25" t="s">
        <v>8182</v>
      </c>
    </row>
    <row r="17" spans="1:9" ht="16.5">
      <c r="A17" s="12" t="s">
        <v>1110</v>
      </c>
      <c r="B17" s="18" t="s">
        <v>3986</v>
      </c>
      <c r="C17" s="18" t="s">
        <v>1111</v>
      </c>
      <c r="D17" s="12" t="s">
        <v>1112</v>
      </c>
      <c r="E17" s="12" t="s">
        <v>3166</v>
      </c>
      <c r="F17" s="14" t="s">
        <v>2607</v>
      </c>
      <c r="G17" s="14" t="s">
        <v>2607</v>
      </c>
      <c r="H17" s="12" t="s">
        <v>266</v>
      </c>
      <c r="I17" s="25" t="s">
        <v>8182</v>
      </c>
    </row>
    <row r="18" spans="1:9" ht="16.5">
      <c r="A18" s="12" t="s">
        <v>1126</v>
      </c>
      <c r="B18" s="18" t="s">
        <v>3989</v>
      </c>
      <c r="C18" s="18" t="s">
        <v>1127</v>
      </c>
      <c r="D18" s="12" t="s">
        <v>1128</v>
      </c>
      <c r="E18" s="12" t="s">
        <v>3166</v>
      </c>
      <c r="F18" s="14" t="s">
        <v>2607</v>
      </c>
      <c r="G18" s="14" t="s">
        <v>2607</v>
      </c>
      <c r="H18" s="12" t="s">
        <v>266</v>
      </c>
      <c r="I18" s="25" t="s">
        <v>8182</v>
      </c>
    </row>
    <row r="19" spans="1:9" ht="16.5">
      <c r="A19" s="12" t="s">
        <v>1123</v>
      </c>
      <c r="B19" s="13" t="s">
        <v>3987</v>
      </c>
      <c r="C19" s="13" t="s">
        <v>1124</v>
      </c>
      <c r="D19" s="12" t="s">
        <v>1125</v>
      </c>
      <c r="E19" s="12" t="s">
        <v>5113</v>
      </c>
      <c r="F19" s="14" t="s">
        <v>2607</v>
      </c>
      <c r="G19" s="14" t="s">
        <v>2607</v>
      </c>
      <c r="H19" s="12" t="s">
        <v>266</v>
      </c>
      <c r="I19" s="25" t="s">
        <v>8182</v>
      </c>
    </row>
  </sheetData>
  <sortState xmlns:xlrd2="http://schemas.microsoft.com/office/spreadsheetml/2017/richdata2" ref="A2:I20">
    <sortCondition descending="1" ref="F2:F20"/>
    <sortCondition descending="1" ref="I2:I2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I4"/>
  <sheetViews>
    <sheetView zoomScaleNormal="100" workbookViewId="0">
      <pane ySplit="1" topLeftCell="A2" activePane="bottomLeft" state="frozen"/>
      <selection activeCell="L298" sqref="L298"/>
      <selection pane="bottomLeft" activeCell="A5" sqref="A5"/>
    </sheetView>
  </sheetViews>
  <sheetFormatPr defaultColWidth="9.1640625" defaultRowHeight="15.75"/>
  <cols>
    <col min="1" max="1" width="13.1640625" style="5" customWidth="1"/>
    <col min="2" max="2" width="55.6640625" style="4" customWidth="1"/>
    <col min="3" max="3" width="30.6640625" style="4" customWidth="1"/>
    <col min="4" max="4" width="30.6640625" style="5" customWidth="1"/>
    <col min="5" max="5" width="12.6640625" style="5" customWidth="1"/>
    <col min="6" max="6" width="16.5" style="5" customWidth="1"/>
    <col min="7" max="7" width="15.6640625" style="62"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8519</v>
      </c>
      <c r="G1" s="8" t="s">
        <v>6460</v>
      </c>
      <c r="H1" s="8" t="s">
        <v>1418</v>
      </c>
      <c r="I1" s="24" t="s">
        <v>2963</v>
      </c>
    </row>
    <row r="2" spans="1:9" s="17" customFormat="1" ht="16.5">
      <c r="A2" s="9" t="s">
        <v>6779</v>
      </c>
      <c r="B2" s="15" t="s">
        <v>6783</v>
      </c>
      <c r="C2" s="15" t="s">
        <v>6780</v>
      </c>
      <c r="D2" s="12" t="s">
        <v>6777</v>
      </c>
      <c r="E2" s="12" t="s">
        <v>6776</v>
      </c>
      <c r="F2" s="35">
        <v>1</v>
      </c>
      <c r="G2" s="108">
        <v>4</v>
      </c>
      <c r="H2" s="55">
        <v>44517</v>
      </c>
      <c r="I2" s="71" t="s">
        <v>6785</v>
      </c>
    </row>
    <row r="3" spans="1:9" s="7" customFormat="1" ht="78.75">
      <c r="A3" s="14" t="s">
        <v>6781</v>
      </c>
      <c r="B3" s="16" t="s">
        <v>6784</v>
      </c>
      <c r="C3" s="16" t="s">
        <v>6782</v>
      </c>
      <c r="D3" s="14" t="s">
        <v>6778</v>
      </c>
      <c r="E3" s="12" t="s">
        <v>6776</v>
      </c>
      <c r="F3" s="14">
        <v>0</v>
      </c>
      <c r="G3" s="14">
        <v>0</v>
      </c>
      <c r="H3" s="55">
        <v>44517</v>
      </c>
      <c r="I3" s="71" t="s">
        <v>6785</v>
      </c>
    </row>
    <row r="4" spans="1:9" ht="16.5">
      <c r="A4" s="36" t="s">
        <v>6832</v>
      </c>
      <c r="B4" s="72" t="s">
        <v>6833</v>
      </c>
      <c r="C4" s="72" t="s">
        <v>6834</v>
      </c>
      <c r="D4" s="36" t="s">
        <v>6831</v>
      </c>
      <c r="E4" s="12" t="s">
        <v>6776</v>
      </c>
      <c r="F4" s="14">
        <v>0</v>
      </c>
      <c r="G4" s="14">
        <v>0</v>
      </c>
      <c r="H4" s="55">
        <v>44566</v>
      </c>
      <c r="I4" s="71" t="s">
        <v>6785</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工作表9">
    <tabColor rgb="FFFFFF00"/>
  </sheetPr>
  <dimension ref="A1:I8"/>
  <sheetViews>
    <sheetView zoomScaleNormal="100" workbookViewId="0">
      <pane ySplit="1" topLeftCell="A2" activePane="bottomLeft" state="frozen"/>
      <selection activeCell="L298" sqref="L298"/>
      <selection pane="bottomLeft" activeCell="B12" sqref="B12"/>
    </sheetView>
  </sheetViews>
  <sheetFormatPr defaultColWidth="9.1640625" defaultRowHeight="15.75"/>
  <cols>
    <col min="1" max="1" width="13.1640625" style="5" customWidth="1"/>
    <col min="2" max="2" width="55.6640625" style="4" customWidth="1"/>
    <col min="3" max="3" width="30.6640625" style="4" customWidth="1"/>
    <col min="4" max="4" width="30.6640625" style="6" customWidth="1"/>
    <col min="5" max="5" width="12.6640625" style="5" customWidth="1"/>
    <col min="6" max="6" width="16.5" style="5" customWidth="1"/>
    <col min="7" max="7" width="15.6640625" style="62"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8519</v>
      </c>
      <c r="G1" s="8" t="s">
        <v>6460</v>
      </c>
      <c r="H1" s="8" t="s">
        <v>1418</v>
      </c>
      <c r="I1" s="24" t="s">
        <v>2963</v>
      </c>
    </row>
    <row r="2" spans="1:9" s="17" customFormat="1" ht="16.5">
      <c r="A2" s="9" t="s">
        <v>3241</v>
      </c>
      <c r="B2" s="15" t="s">
        <v>3983</v>
      </c>
      <c r="C2" s="15" t="s">
        <v>3242</v>
      </c>
      <c r="D2" s="12" t="s">
        <v>3244</v>
      </c>
      <c r="E2" s="12" t="s">
        <v>3243</v>
      </c>
      <c r="F2" s="12">
        <v>0</v>
      </c>
      <c r="G2" s="12">
        <v>0</v>
      </c>
      <c r="H2" s="12" t="s">
        <v>3180</v>
      </c>
      <c r="I2" s="27" t="s">
        <v>3181</v>
      </c>
    </row>
    <row r="3" spans="1:9" ht="16.5">
      <c r="A3" s="36" t="s">
        <v>7202</v>
      </c>
      <c r="B3" s="72" t="s">
        <v>7204</v>
      </c>
      <c r="C3" s="72"/>
      <c r="D3" s="14" t="s">
        <v>7200</v>
      </c>
      <c r="E3" s="12" t="s">
        <v>3243</v>
      </c>
      <c r="F3" s="36">
        <v>0</v>
      </c>
      <c r="G3" s="93">
        <v>2</v>
      </c>
      <c r="H3" s="55">
        <v>45219</v>
      </c>
      <c r="I3" s="91" t="s">
        <v>7197</v>
      </c>
    </row>
    <row r="4" spans="1:9" ht="16.5">
      <c r="A4" s="36" t="s">
        <v>7203</v>
      </c>
      <c r="B4" s="72" t="s">
        <v>7205</v>
      </c>
      <c r="C4" s="72"/>
      <c r="D4" s="14" t="s">
        <v>7201</v>
      </c>
      <c r="E4" s="12" t="s">
        <v>3243</v>
      </c>
      <c r="F4" s="12">
        <v>0</v>
      </c>
      <c r="G4" s="93">
        <v>0</v>
      </c>
      <c r="H4" s="55">
        <v>45219</v>
      </c>
      <c r="I4" s="91" t="s">
        <v>7197</v>
      </c>
    </row>
    <row r="5" spans="1:9" ht="16.5">
      <c r="A5" s="36" t="s">
        <v>8431</v>
      </c>
      <c r="B5" s="72" t="s">
        <v>8432</v>
      </c>
      <c r="C5" s="72" t="s">
        <v>8433</v>
      </c>
      <c r="D5" s="14" t="s">
        <v>8443</v>
      </c>
      <c r="E5" s="12" t="s">
        <v>3243</v>
      </c>
      <c r="F5" s="14" t="s">
        <v>2607</v>
      </c>
      <c r="G5" s="14" t="s">
        <v>2607</v>
      </c>
      <c r="H5" s="55">
        <v>45328</v>
      </c>
      <c r="I5" s="104" t="s">
        <v>8430</v>
      </c>
    </row>
    <row r="6" spans="1:9" ht="63">
      <c r="A6" s="36" t="s">
        <v>8434</v>
      </c>
      <c r="B6" s="72" t="s">
        <v>8435</v>
      </c>
      <c r="C6" s="72" t="s">
        <v>8436</v>
      </c>
      <c r="D6" s="14" t="s">
        <v>8444</v>
      </c>
      <c r="E6" s="12" t="s">
        <v>3243</v>
      </c>
      <c r="F6" s="14" t="s">
        <v>2607</v>
      </c>
      <c r="G6" s="14" t="s">
        <v>2607</v>
      </c>
      <c r="H6" s="55">
        <v>45328</v>
      </c>
      <c r="I6" s="104" t="s">
        <v>8430</v>
      </c>
    </row>
    <row r="7" spans="1:9" ht="16.5">
      <c r="A7" s="36" t="s">
        <v>8437</v>
      </c>
      <c r="B7" s="72" t="s">
        <v>8438</v>
      </c>
      <c r="C7" s="72" t="s">
        <v>8439</v>
      </c>
      <c r="D7" s="14" t="s">
        <v>8445</v>
      </c>
      <c r="E7" s="12" t="s">
        <v>3243</v>
      </c>
      <c r="F7" s="14" t="s">
        <v>2607</v>
      </c>
      <c r="G7" s="14" t="s">
        <v>2607</v>
      </c>
      <c r="H7" s="55">
        <v>45328</v>
      </c>
      <c r="I7" s="104" t="s">
        <v>8430</v>
      </c>
    </row>
    <row r="8" spans="1:9" ht="16.5">
      <c r="A8" s="36" t="s">
        <v>8440</v>
      </c>
      <c r="B8" s="72" t="s">
        <v>8441</v>
      </c>
      <c r="C8" s="72" t="s">
        <v>8442</v>
      </c>
      <c r="D8" s="14" t="s">
        <v>8446</v>
      </c>
      <c r="E8" s="12" t="s">
        <v>3243</v>
      </c>
      <c r="F8" s="14" t="s">
        <v>2607</v>
      </c>
      <c r="G8" s="14" t="s">
        <v>2607</v>
      </c>
      <c r="H8" s="55">
        <v>45328</v>
      </c>
      <c r="I8" s="104" t="s">
        <v>8430</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FFFF00"/>
  </sheetPr>
  <dimension ref="A1:M28"/>
  <sheetViews>
    <sheetView zoomScaleNormal="100" workbookViewId="0">
      <pane ySplit="1" topLeftCell="A23"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23" bestFit="1" customWidth="1"/>
    <col min="10" max="11" width="0" style="23" hidden="1" customWidth="1"/>
    <col min="12" max="16384" width="9.1640625" style="23"/>
  </cols>
  <sheetData>
    <row r="1" spans="1:13" s="22" customFormat="1" ht="33">
      <c r="A1" s="8" t="s">
        <v>1413</v>
      </c>
      <c r="B1" s="8" t="s">
        <v>1414</v>
      </c>
      <c r="C1" s="8" t="s">
        <v>1415</v>
      </c>
      <c r="D1" s="8" t="s">
        <v>1416</v>
      </c>
      <c r="E1" s="8" t="s">
        <v>1417</v>
      </c>
      <c r="F1" s="8" t="s">
        <v>8519</v>
      </c>
      <c r="G1" s="8" t="s">
        <v>6460</v>
      </c>
      <c r="H1" s="8" t="s">
        <v>1418</v>
      </c>
      <c r="I1" s="28" t="s">
        <v>2963</v>
      </c>
    </row>
    <row r="2" spans="1:13" ht="31.5">
      <c r="A2" s="12" t="s">
        <v>1282</v>
      </c>
      <c r="B2" s="13" t="s">
        <v>1283</v>
      </c>
      <c r="C2" s="16" t="s">
        <v>1448</v>
      </c>
      <c r="D2" s="12" t="s">
        <v>1284</v>
      </c>
      <c r="E2" s="12" t="s">
        <v>3082</v>
      </c>
      <c r="F2" s="35">
        <v>2</v>
      </c>
      <c r="G2" s="35">
        <v>11</v>
      </c>
      <c r="H2" s="12" t="s">
        <v>299</v>
      </c>
      <c r="I2" s="25" t="s">
        <v>8186</v>
      </c>
      <c r="J2" s="111"/>
      <c r="K2" s="111"/>
    </row>
    <row r="3" spans="1:13" ht="16.5">
      <c r="A3" s="9" t="s">
        <v>3266</v>
      </c>
      <c r="B3" s="15" t="s">
        <v>3977</v>
      </c>
      <c r="C3" s="15" t="s">
        <v>3267</v>
      </c>
      <c r="D3" s="12" t="s">
        <v>3269</v>
      </c>
      <c r="E3" s="12" t="s">
        <v>3082</v>
      </c>
      <c r="F3" s="35">
        <v>2</v>
      </c>
      <c r="G3" s="35">
        <v>5</v>
      </c>
      <c r="H3" s="12" t="s">
        <v>3180</v>
      </c>
      <c r="I3" s="27" t="s">
        <v>3181</v>
      </c>
      <c r="J3" s="35">
        <v>1</v>
      </c>
      <c r="K3" s="35">
        <v>2</v>
      </c>
    </row>
    <row r="4" spans="1:13" ht="16.5">
      <c r="A4" s="14" t="s">
        <v>7254</v>
      </c>
      <c r="B4" s="16" t="s">
        <v>7267</v>
      </c>
      <c r="C4" s="16" t="s">
        <v>7255</v>
      </c>
      <c r="D4" s="14" t="s">
        <v>7249</v>
      </c>
      <c r="E4" s="12" t="s">
        <v>3083</v>
      </c>
      <c r="F4" s="35">
        <v>2</v>
      </c>
      <c r="G4" s="35">
        <v>2</v>
      </c>
      <c r="H4" s="55">
        <v>45219</v>
      </c>
      <c r="I4" s="91" t="s">
        <v>7197</v>
      </c>
      <c r="J4" s="35">
        <v>0</v>
      </c>
      <c r="K4" s="35">
        <v>0</v>
      </c>
    </row>
    <row r="5" spans="1:13" ht="16.5">
      <c r="A5" s="14" t="s">
        <v>7262</v>
      </c>
      <c r="B5" s="16" t="s">
        <v>7266</v>
      </c>
      <c r="C5" s="16" t="s">
        <v>7036</v>
      </c>
      <c r="D5" s="14" t="s">
        <v>7253</v>
      </c>
      <c r="E5" s="12" t="s">
        <v>3083</v>
      </c>
      <c r="F5" s="35">
        <v>2</v>
      </c>
      <c r="G5" s="35">
        <v>2</v>
      </c>
      <c r="H5" s="55">
        <v>45219</v>
      </c>
      <c r="I5" s="91" t="s">
        <v>7197</v>
      </c>
      <c r="J5" s="35">
        <v>1</v>
      </c>
      <c r="K5" s="35">
        <v>2</v>
      </c>
      <c r="L5" s="22"/>
      <c r="M5" s="22"/>
    </row>
    <row r="6" spans="1:13" ht="31.5">
      <c r="A6" s="14" t="s">
        <v>8367</v>
      </c>
      <c r="B6" s="103" t="s">
        <v>8371</v>
      </c>
      <c r="C6" s="16" t="s">
        <v>8368</v>
      </c>
      <c r="D6" s="14" t="s">
        <v>8375</v>
      </c>
      <c r="E6" s="12" t="s">
        <v>3083</v>
      </c>
      <c r="F6" s="35">
        <v>2</v>
      </c>
      <c r="G6" s="35">
        <v>3</v>
      </c>
      <c r="H6" s="55">
        <v>45219</v>
      </c>
      <c r="I6" s="91" t="s">
        <v>7197</v>
      </c>
      <c r="J6" s="35">
        <v>0</v>
      </c>
      <c r="K6" s="35">
        <v>1</v>
      </c>
      <c r="L6" s="22"/>
      <c r="M6" s="22"/>
    </row>
    <row r="7" spans="1:13" ht="16.5">
      <c r="A7" s="12" t="s">
        <v>1285</v>
      </c>
      <c r="B7" s="13" t="s">
        <v>3979</v>
      </c>
      <c r="C7" s="13" t="s">
        <v>1286</v>
      </c>
      <c r="D7" s="12" t="s">
        <v>1287</v>
      </c>
      <c r="E7" s="12" t="s">
        <v>3082</v>
      </c>
      <c r="F7" s="35">
        <v>0</v>
      </c>
      <c r="G7" s="12">
        <v>2</v>
      </c>
      <c r="H7" s="12" t="s">
        <v>299</v>
      </c>
      <c r="I7" s="25" t="s">
        <v>8186</v>
      </c>
      <c r="J7" s="35">
        <v>0</v>
      </c>
      <c r="K7" s="35">
        <v>0</v>
      </c>
    </row>
    <row r="8" spans="1:13" ht="16.5">
      <c r="A8" s="12" t="s">
        <v>1288</v>
      </c>
      <c r="B8" s="13" t="s">
        <v>3982</v>
      </c>
      <c r="C8" s="13" t="s">
        <v>1286</v>
      </c>
      <c r="D8" s="12" t="s">
        <v>1289</v>
      </c>
      <c r="E8" s="12" t="s">
        <v>3082</v>
      </c>
      <c r="F8" s="35">
        <v>0</v>
      </c>
      <c r="G8" s="12">
        <v>4</v>
      </c>
      <c r="H8" s="12" t="s">
        <v>299</v>
      </c>
      <c r="I8" s="25" t="s">
        <v>8186</v>
      </c>
      <c r="J8" s="35">
        <v>0</v>
      </c>
      <c r="K8" s="35">
        <v>0</v>
      </c>
    </row>
    <row r="9" spans="1:13" ht="31.5">
      <c r="A9" s="12" t="s">
        <v>1273</v>
      </c>
      <c r="B9" s="13" t="s">
        <v>3980</v>
      </c>
      <c r="C9" s="13" t="s">
        <v>1274</v>
      </c>
      <c r="D9" s="12" t="s">
        <v>1275</v>
      </c>
      <c r="E9" s="12" t="s">
        <v>3083</v>
      </c>
      <c r="F9" s="35">
        <v>0</v>
      </c>
      <c r="G9" s="12">
        <v>3</v>
      </c>
      <c r="H9" s="12" t="s">
        <v>299</v>
      </c>
      <c r="I9" s="25" t="s">
        <v>8186</v>
      </c>
      <c r="J9" s="111"/>
      <c r="K9" s="111"/>
    </row>
    <row r="10" spans="1:13" ht="31.5">
      <c r="A10" s="12" t="s">
        <v>1279</v>
      </c>
      <c r="B10" s="13" t="s">
        <v>3981</v>
      </c>
      <c r="C10" s="13" t="s">
        <v>1280</v>
      </c>
      <c r="D10" s="12" t="s">
        <v>1281</v>
      </c>
      <c r="E10" s="12" t="s">
        <v>3082</v>
      </c>
      <c r="F10" s="35">
        <v>0</v>
      </c>
      <c r="G10" s="12">
        <v>6</v>
      </c>
      <c r="H10" s="12" t="s">
        <v>299</v>
      </c>
      <c r="I10" s="25" t="s">
        <v>8186</v>
      </c>
      <c r="J10" s="111"/>
      <c r="K10" s="111"/>
    </row>
    <row r="11" spans="1:13" ht="47.25">
      <c r="A11" s="12" t="s">
        <v>1276</v>
      </c>
      <c r="B11" s="13" t="s">
        <v>3978</v>
      </c>
      <c r="C11" s="13" t="s">
        <v>1277</v>
      </c>
      <c r="D11" s="12" t="s">
        <v>1278</v>
      </c>
      <c r="E11" s="12" t="s">
        <v>3083</v>
      </c>
      <c r="F11" s="35">
        <v>0</v>
      </c>
      <c r="G11" s="12">
        <v>2</v>
      </c>
      <c r="H11" s="12" t="s">
        <v>299</v>
      </c>
      <c r="I11" s="25" t="s">
        <v>8186</v>
      </c>
    </row>
    <row r="12" spans="1:13" ht="16.5">
      <c r="A12" s="9" t="s">
        <v>3265</v>
      </c>
      <c r="B12" s="15" t="s">
        <v>3976</v>
      </c>
      <c r="C12" s="15" t="s">
        <v>3273</v>
      </c>
      <c r="D12" s="12" t="s">
        <v>3268</v>
      </c>
      <c r="E12" s="12" t="s">
        <v>3082</v>
      </c>
      <c r="F12" s="35">
        <v>0</v>
      </c>
      <c r="G12" s="35">
        <v>0</v>
      </c>
      <c r="H12" s="12" t="s">
        <v>3180</v>
      </c>
      <c r="I12" s="27" t="s">
        <v>3181</v>
      </c>
      <c r="J12" s="106">
        <v>1</v>
      </c>
      <c r="K12" s="106">
        <v>2</v>
      </c>
    </row>
    <row r="13" spans="1:13" ht="16.5">
      <c r="A13" s="9" t="s">
        <v>3260</v>
      </c>
      <c r="B13" s="15" t="s">
        <v>3974</v>
      </c>
      <c r="C13" s="15" t="s">
        <v>3261</v>
      </c>
      <c r="D13" s="12" t="s">
        <v>3271</v>
      </c>
      <c r="E13" s="12" t="s">
        <v>3082</v>
      </c>
      <c r="F13" s="35">
        <v>0</v>
      </c>
      <c r="G13" s="35">
        <v>1</v>
      </c>
      <c r="H13" s="12" t="s">
        <v>3180</v>
      </c>
      <c r="I13" s="27" t="s">
        <v>3181</v>
      </c>
      <c r="J13" s="106">
        <v>0</v>
      </c>
      <c r="K13" s="106">
        <v>0</v>
      </c>
    </row>
    <row r="14" spans="1:13" ht="16.5">
      <c r="A14" s="9" t="s">
        <v>3262</v>
      </c>
      <c r="B14" s="15" t="s">
        <v>3974</v>
      </c>
      <c r="C14" s="15" t="s">
        <v>3261</v>
      </c>
      <c r="D14" s="12" t="s">
        <v>3272</v>
      </c>
      <c r="E14" s="12" t="s">
        <v>3082</v>
      </c>
      <c r="F14" s="35">
        <v>0</v>
      </c>
      <c r="G14" s="12">
        <v>0</v>
      </c>
      <c r="H14" s="12" t="s">
        <v>3180</v>
      </c>
      <c r="I14" s="27" t="s">
        <v>3181</v>
      </c>
      <c r="J14" s="106">
        <v>0</v>
      </c>
      <c r="K14" s="106">
        <v>0</v>
      </c>
    </row>
    <row r="15" spans="1:13" s="22" customFormat="1" ht="16.5">
      <c r="A15" s="9" t="s">
        <v>3263</v>
      </c>
      <c r="B15" s="15" t="s">
        <v>3975</v>
      </c>
      <c r="C15" s="15" t="s">
        <v>3264</v>
      </c>
      <c r="D15" s="12" t="s">
        <v>3270</v>
      </c>
      <c r="E15" s="12" t="s">
        <v>3083</v>
      </c>
      <c r="F15" s="35">
        <v>0</v>
      </c>
      <c r="G15" s="12">
        <v>7</v>
      </c>
      <c r="H15" s="12" t="s">
        <v>3180</v>
      </c>
      <c r="I15" s="27" t="s">
        <v>3181</v>
      </c>
      <c r="J15" s="35">
        <v>0</v>
      </c>
      <c r="K15" s="35">
        <v>0</v>
      </c>
      <c r="L15" s="23"/>
      <c r="M15" s="23"/>
    </row>
    <row r="16" spans="1:13" ht="16.5">
      <c r="A16" s="14" t="s">
        <v>7256</v>
      </c>
      <c r="B16" s="16" t="s">
        <v>7257</v>
      </c>
      <c r="C16" s="16" t="s">
        <v>7258</v>
      </c>
      <c r="D16" s="14" t="s">
        <v>7250</v>
      </c>
      <c r="E16" s="12" t="s">
        <v>3083</v>
      </c>
      <c r="F16" s="35">
        <v>0</v>
      </c>
      <c r="G16" s="35">
        <v>0</v>
      </c>
      <c r="H16" s="55">
        <v>45219</v>
      </c>
      <c r="I16" s="91" t="s">
        <v>7197</v>
      </c>
      <c r="J16" s="35">
        <v>0</v>
      </c>
      <c r="K16" s="35">
        <v>7</v>
      </c>
    </row>
    <row r="17" spans="1:13" s="22" customFormat="1" ht="16.5">
      <c r="A17" s="14" t="s">
        <v>7259</v>
      </c>
      <c r="B17" s="16" t="s">
        <v>7257</v>
      </c>
      <c r="C17" s="16" t="s">
        <v>7258</v>
      </c>
      <c r="D17" s="14" t="s">
        <v>7251</v>
      </c>
      <c r="E17" s="12" t="s">
        <v>3083</v>
      </c>
      <c r="F17" s="35">
        <v>0</v>
      </c>
      <c r="G17" s="35">
        <v>0</v>
      </c>
      <c r="H17" s="55">
        <v>45219</v>
      </c>
      <c r="I17" s="91" t="s">
        <v>7197</v>
      </c>
      <c r="J17" s="35">
        <v>3</v>
      </c>
      <c r="K17" s="35">
        <v>7</v>
      </c>
    </row>
    <row r="18" spans="1:13" s="22" customFormat="1" ht="63">
      <c r="A18" s="14" t="s">
        <v>7260</v>
      </c>
      <c r="B18" s="16" t="s">
        <v>7265</v>
      </c>
      <c r="C18" s="16" t="s">
        <v>7261</v>
      </c>
      <c r="D18" s="14" t="s">
        <v>7252</v>
      </c>
      <c r="E18" s="12" t="s">
        <v>3083</v>
      </c>
      <c r="F18" s="35">
        <v>0</v>
      </c>
      <c r="G18" s="35">
        <v>0</v>
      </c>
      <c r="H18" s="55">
        <v>45219</v>
      </c>
      <c r="I18" s="91" t="s">
        <v>7197</v>
      </c>
      <c r="J18" s="35">
        <v>1</v>
      </c>
      <c r="K18" s="35">
        <v>2</v>
      </c>
      <c r="L18" s="23"/>
      <c r="M18" s="23"/>
    </row>
    <row r="19" spans="1:13" ht="31.5">
      <c r="A19" s="14" t="s">
        <v>8364</v>
      </c>
      <c r="B19" s="16" t="s">
        <v>8369</v>
      </c>
      <c r="C19" s="16" t="s">
        <v>8372</v>
      </c>
      <c r="D19" s="14" t="s">
        <v>8373</v>
      </c>
      <c r="E19" s="12" t="s">
        <v>3083</v>
      </c>
      <c r="F19" s="35">
        <v>0</v>
      </c>
      <c r="G19" s="35">
        <v>0</v>
      </c>
      <c r="H19" s="55">
        <v>45219</v>
      </c>
      <c r="I19" s="91" t="s">
        <v>7344</v>
      </c>
      <c r="J19" s="35">
        <v>1</v>
      </c>
      <c r="K19" s="35">
        <v>2</v>
      </c>
      <c r="L19" s="22"/>
      <c r="M19" s="22"/>
    </row>
    <row r="20" spans="1:13" s="22" customFormat="1" ht="31.5">
      <c r="A20" s="14" t="s">
        <v>8365</v>
      </c>
      <c r="B20" s="16" t="s">
        <v>8370</v>
      </c>
      <c r="C20" s="16" t="s">
        <v>8366</v>
      </c>
      <c r="D20" s="14" t="s">
        <v>8374</v>
      </c>
      <c r="E20" s="12" t="s">
        <v>3083</v>
      </c>
      <c r="F20" s="35">
        <v>0</v>
      </c>
      <c r="G20" s="35">
        <v>0</v>
      </c>
      <c r="H20" s="55">
        <v>44854</v>
      </c>
      <c r="I20" s="91" t="s">
        <v>7344</v>
      </c>
      <c r="J20" s="35">
        <v>1</v>
      </c>
      <c r="K20" s="35">
        <v>2</v>
      </c>
      <c r="L20" s="23"/>
      <c r="M20" s="23"/>
    </row>
    <row r="21" spans="1:13" s="22" customFormat="1" ht="31.5">
      <c r="A21" s="14" t="s">
        <v>8377</v>
      </c>
      <c r="B21" s="16" t="s">
        <v>8379</v>
      </c>
      <c r="C21" s="16" t="s">
        <v>8378</v>
      </c>
      <c r="D21" s="14" t="s">
        <v>8376</v>
      </c>
      <c r="E21" s="12" t="s">
        <v>3083</v>
      </c>
      <c r="F21" s="35">
        <v>0</v>
      </c>
      <c r="G21" s="35">
        <v>2</v>
      </c>
      <c r="H21" s="55">
        <v>45219</v>
      </c>
      <c r="I21" s="91" t="s">
        <v>7197</v>
      </c>
      <c r="J21" s="35">
        <v>0</v>
      </c>
      <c r="K21" s="35">
        <v>3</v>
      </c>
    </row>
    <row r="22" spans="1:13" ht="63">
      <c r="A22" s="14" t="s">
        <v>7023</v>
      </c>
      <c r="B22" s="16" t="s">
        <v>7049</v>
      </c>
      <c r="C22" s="16" t="s">
        <v>7024</v>
      </c>
      <c r="D22" s="14" t="s">
        <v>7025</v>
      </c>
      <c r="E22" s="12" t="s">
        <v>3083</v>
      </c>
      <c r="F22" s="14" t="s">
        <v>2607</v>
      </c>
      <c r="G22" s="14" t="s">
        <v>2607</v>
      </c>
      <c r="H22" s="55">
        <v>44875</v>
      </c>
      <c r="I22" s="77" t="s">
        <v>7003</v>
      </c>
      <c r="J22" s="35">
        <v>0</v>
      </c>
      <c r="K22" s="35">
        <v>0</v>
      </c>
    </row>
    <row r="23" spans="1:13" ht="16.5">
      <c r="A23" s="14" t="s">
        <v>7026</v>
      </c>
      <c r="B23" s="16" t="s">
        <v>7048</v>
      </c>
      <c r="C23" s="16" t="s">
        <v>7027</v>
      </c>
      <c r="D23" s="14" t="s">
        <v>7028</v>
      </c>
      <c r="E23" s="12" t="s">
        <v>3083</v>
      </c>
      <c r="F23" s="14" t="s">
        <v>2607</v>
      </c>
      <c r="G23" s="14" t="s">
        <v>2607</v>
      </c>
      <c r="H23" s="55">
        <v>44875</v>
      </c>
      <c r="I23" s="77" t="s">
        <v>7003</v>
      </c>
      <c r="J23" s="35">
        <v>0</v>
      </c>
      <c r="K23" s="35">
        <v>0</v>
      </c>
    </row>
    <row r="24" spans="1:13" ht="31.5">
      <c r="A24" s="14" t="s">
        <v>7029</v>
      </c>
      <c r="B24" s="16" t="s">
        <v>7047</v>
      </c>
      <c r="C24" s="16" t="s">
        <v>7030</v>
      </c>
      <c r="D24" s="14" t="s">
        <v>7031</v>
      </c>
      <c r="E24" s="12" t="s">
        <v>3083</v>
      </c>
      <c r="F24" s="14" t="s">
        <v>2607</v>
      </c>
      <c r="G24" s="14" t="s">
        <v>2607</v>
      </c>
      <c r="H24" s="55">
        <v>44875</v>
      </c>
      <c r="I24" s="77" t="s">
        <v>7003</v>
      </c>
      <c r="J24" s="35">
        <v>0</v>
      </c>
      <c r="K24" s="35">
        <v>0</v>
      </c>
    </row>
    <row r="25" spans="1:13" ht="16.5">
      <c r="A25" s="14" t="s">
        <v>7032</v>
      </c>
      <c r="B25" s="16" t="s">
        <v>7046</v>
      </c>
      <c r="C25" s="16" t="s">
        <v>7033</v>
      </c>
      <c r="D25" s="14" t="s">
        <v>7034</v>
      </c>
      <c r="E25" s="12" t="s">
        <v>3083</v>
      </c>
      <c r="F25" s="14" t="s">
        <v>2607</v>
      </c>
      <c r="G25" s="14" t="s">
        <v>2607</v>
      </c>
      <c r="H25" s="55">
        <v>44875</v>
      </c>
      <c r="I25" s="77" t="s">
        <v>7003</v>
      </c>
      <c r="J25" s="35">
        <v>0</v>
      </c>
      <c r="K25" s="35">
        <v>1</v>
      </c>
    </row>
    <row r="26" spans="1:13" ht="16.5">
      <c r="A26" s="14" t="s">
        <v>7035</v>
      </c>
      <c r="B26" s="16" t="s">
        <v>7045</v>
      </c>
      <c r="C26" s="16" t="s">
        <v>7036</v>
      </c>
      <c r="D26" s="14" t="s">
        <v>7037</v>
      </c>
      <c r="E26" s="12" t="s">
        <v>3083</v>
      </c>
      <c r="F26" s="14" t="s">
        <v>2607</v>
      </c>
      <c r="G26" s="14" t="s">
        <v>2607</v>
      </c>
      <c r="H26" s="55">
        <v>44875</v>
      </c>
      <c r="I26" s="77" t="s">
        <v>7003</v>
      </c>
      <c r="J26" s="35">
        <v>0</v>
      </c>
      <c r="K26" s="35">
        <v>0</v>
      </c>
    </row>
    <row r="27" spans="1:13" ht="31.5">
      <c r="A27" s="14" t="s">
        <v>7038</v>
      </c>
      <c r="B27" s="16" t="s">
        <v>7044</v>
      </c>
      <c r="C27" s="16" t="s">
        <v>7039</v>
      </c>
      <c r="D27" s="14" t="s">
        <v>7040</v>
      </c>
      <c r="E27" s="12" t="s">
        <v>3083</v>
      </c>
      <c r="F27" s="14" t="s">
        <v>2607</v>
      </c>
      <c r="G27" s="14" t="s">
        <v>2607</v>
      </c>
      <c r="H27" s="55">
        <v>44875</v>
      </c>
      <c r="I27" s="77" t="s">
        <v>7003</v>
      </c>
      <c r="J27" s="35">
        <v>0</v>
      </c>
      <c r="K27" s="35">
        <v>0</v>
      </c>
    </row>
    <row r="28" spans="1:13" ht="31.5">
      <c r="A28" s="14" t="s">
        <v>7041</v>
      </c>
      <c r="B28" s="16" t="s">
        <v>7043</v>
      </c>
      <c r="C28" s="16" t="s">
        <v>7039</v>
      </c>
      <c r="D28" s="14" t="s">
        <v>7042</v>
      </c>
      <c r="E28" s="12" t="s">
        <v>3083</v>
      </c>
      <c r="F28" s="14" t="s">
        <v>2607</v>
      </c>
      <c r="G28" s="14" t="s">
        <v>2607</v>
      </c>
      <c r="H28" s="55">
        <v>44875</v>
      </c>
      <c r="I28" s="77" t="s">
        <v>7003</v>
      </c>
      <c r="J28" s="35">
        <v>0</v>
      </c>
      <c r="K28" s="35">
        <v>0</v>
      </c>
    </row>
  </sheetData>
  <sortState xmlns:xlrd2="http://schemas.microsoft.com/office/spreadsheetml/2017/richdata2" ref="A2:M29">
    <sortCondition descending="1" ref="F2:F29"/>
    <sortCondition ref="I2:I29"/>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FFFF00"/>
  </sheetPr>
  <dimension ref="A1:I18"/>
  <sheetViews>
    <sheetView zoomScaleNormal="100" workbookViewId="0">
      <pane ySplit="1" topLeftCell="A2" activePane="bottomLeft" state="frozen"/>
      <selection activeCell="L298" sqref="L298"/>
      <selection pane="bottomLeft" activeCell="C16" sqref="C1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8" style="6" bestFit="1" customWidth="1"/>
    <col min="6" max="6" width="16.5" style="6" customWidth="1"/>
    <col min="7" max="7" width="15.6640625" style="62"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8" t="s">
        <v>2963</v>
      </c>
    </row>
    <row r="2" spans="1:9" ht="63">
      <c r="A2" s="14" t="s">
        <v>6768</v>
      </c>
      <c r="B2" s="16" t="s">
        <v>6772</v>
      </c>
      <c r="C2" s="16" t="s">
        <v>6769</v>
      </c>
      <c r="D2" s="14" t="s">
        <v>6774</v>
      </c>
      <c r="E2" s="12" t="s">
        <v>4500</v>
      </c>
      <c r="F2" s="12">
        <v>3</v>
      </c>
      <c r="G2" s="14">
        <v>6</v>
      </c>
      <c r="H2" s="55">
        <v>44517</v>
      </c>
      <c r="I2" s="71" t="s">
        <v>6785</v>
      </c>
    </row>
    <row r="3" spans="1:9" ht="16.5">
      <c r="A3" s="14" t="s">
        <v>6889</v>
      </c>
      <c r="B3" s="101" t="s">
        <v>8342</v>
      </c>
      <c r="C3" s="21" t="s">
        <v>6890</v>
      </c>
      <c r="D3" s="14" t="s">
        <v>6891</v>
      </c>
      <c r="E3" s="81" t="s">
        <v>4500</v>
      </c>
      <c r="F3" s="12">
        <v>3</v>
      </c>
      <c r="G3" s="14">
        <v>4</v>
      </c>
      <c r="H3" s="55">
        <v>44684</v>
      </c>
      <c r="I3" s="77" t="s">
        <v>6888</v>
      </c>
    </row>
    <row r="4" spans="1:9" ht="16.5">
      <c r="A4" s="12" t="s">
        <v>857</v>
      </c>
      <c r="B4" s="13" t="s">
        <v>3973</v>
      </c>
      <c r="C4" s="13" t="s">
        <v>4499</v>
      </c>
      <c r="D4" s="12" t="s">
        <v>861</v>
      </c>
      <c r="E4" s="12" t="s">
        <v>4500</v>
      </c>
      <c r="F4" s="12">
        <v>2</v>
      </c>
      <c r="G4" s="14">
        <v>24</v>
      </c>
      <c r="H4" s="12" t="s">
        <v>864</v>
      </c>
      <c r="I4" s="27" t="s">
        <v>2962</v>
      </c>
    </row>
    <row r="5" spans="1:9" ht="16.5">
      <c r="A5" s="14" t="s">
        <v>6770</v>
      </c>
      <c r="B5" s="16" t="s">
        <v>6773</v>
      </c>
      <c r="C5" s="16" t="s">
        <v>6771</v>
      </c>
      <c r="D5" s="14" t="s">
        <v>6775</v>
      </c>
      <c r="E5" s="12" t="s">
        <v>4500</v>
      </c>
      <c r="F5" s="12">
        <v>2</v>
      </c>
      <c r="G5" s="14">
        <v>10</v>
      </c>
      <c r="H5" s="55">
        <v>44517</v>
      </c>
      <c r="I5" s="71" t="s">
        <v>6785</v>
      </c>
    </row>
    <row r="6" spans="1:9" ht="16.5">
      <c r="A6" s="12" t="s">
        <v>1011</v>
      </c>
      <c r="B6" s="18" t="s">
        <v>8247</v>
      </c>
      <c r="C6" s="18" t="s">
        <v>8248</v>
      </c>
      <c r="D6" s="12" t="s">
        <v>1012</v>
      </c>
      <c r="E6" s="12" t="s">
        <v>4500</v>
      </c>
      <c r="F6" s="12">
        <v>1</v>
      </c>
      <c r="G6" s="14">
        <v>16</v>
      </c>
      <c r="H6" s="12" t="s">
        <v>304</v>
      </c>
      <c r="I6" s="27" t="s">
        <v>2961</v>
      </c>
    </row>
    <row r="7" spans="1:9" ht="16.5">
      <c r="A7" s="12" t="s">
        <v>859</v>
      </c>
      <c r="B7" s="13" t="s">
        <v>930</v>
      </c>
      <c r="C7" s="13" t="s">
        <v>860</v>
      </c>
      <c r="D7" s="12" t="s">
        <v>863</v>
      </c>
      <c r="E7" s="12" t="s">
        <v>4500</v>
      </c>
      <c r="F7" s="12">
        <v>1</v>
      </c>
      <c r="G7" s="14">
        <v>7</v>
      </c>
      <c r="H7" s="12" t="s">
        <v>864</v>
      </c>
      <c r="I7" s="27" t="s">
        <v>2962</v>
      </c>
    </row>
    <row r="8" spans="1:9" ht="16.5">
      <c r="A8" s="14" t="s">
        <v>6586</v>
      </c>
      <c r="B8" s="16" t="s">
        <v>6588</v>
      </c>
      <c r="C8" s="16" t="s">
        <v>6589</v>
      </c>
      <c r="D8" s="14" t="s">
        <v>6587</v>
      </c>
      <c r="E8" s="12" t="s">
        <v>4500</v>
      </c>
      <c r="F8" s="12">
        <v>1</v>
      </c>
      <c r="G8" s="14">
        <v>5</v>
      </c>
      <c r="H8" s="57">
        <v>44356</v>
      </c>
      <c r="I8" s="69" t="s">
        <v>6470</v>
      </c>
    </row>
    <row r="9" spans="1:9" ht="31.5">
      <c r="A9" s="82" t="s">
        <v>8261</v>
      </c>
      <c r="B9" s="84" t="s">
        <v>6933</v>
      </c>
      <c r="C9" s="84" t="s">
        <v>6932</v>
      </c>
      <c r="D9" s="82" t="s">
        <v>6931</v>
      </c>
      <c r="E9" s="81" t="s">
        <v>4500</v>
      </c>
      <c r="F9" s="12">
        <v>1</v>
      </c>
      <c r="G9" s="12">
        <v>5</v>
      </c>
      <c r="H9" s="55">
        <v>44721</v>
      </c>
      <c r="I9" s="85" t="s">
        <v>6888</v>
      </c>
    </row>
    <row r="10" spans="1:9" ht="16.5">
      <c r="A10" s="12" t="s">
        <v>858</v>
      </c>
      <c r="B10" s="18" t="s">
        <v>4501</v>
      </c>
      <c r="C10" s="18" t="s">
        <v>4502</v>
      </c>
      <c r="D10" s="12" t="s">
        <v>862</v>
      </c>
      <c r="E10" s="12" t="s">
        <v>4500</v>
      </c>
      <c r="F10" s="12">
        <v>0</v>
      </c>
      <c r="G10" s="14">
        <v>39</v>
      </c>
      <c r="H10" s="12" t="s">
        <v>864</v>
      </c>
      <c r="I10" s="27" t="s">
        <v>2962</v>
      </c>
    </row>
    <row r="11" spans="1:9" ht="31.5">
      <c r="A11" s="9" t="s">
        <v>4482</v>
      </c>
      <c r="B11" s="18" t="s">
        <v>4510</v>
      </c>
      <c r="C11" s="32" t="s">
        <v>4503</v>
      </c>
      <c r="D11" s="9" t="s">
        <v>4483</v>
      </c>
      <c r="E11" s="12" t="s">
        <v>4500</v>
      </c>
      <c r="F11" s="14" t="s">
        <v>2607</v>
      </c>
      <c r="G11" s="14" t="s">
        <v>2607</v>
      </c>
      <c r="H11" s="9" t="s">
        <v>3235</v>
      </c>
      <c r="I11" s="25" t="s">
        <v>8195</v>
      </c>
    </row>
    <row r="12" spans="1:9" ht="16.5">
      <c r="A12" s="9" t="s">
        <v>4484</v>
      </c>
      <c r="B12" s="18" t="s">
        <v>4511</v>
      </c>
      <c r="C12" s="32" t="s">
        <v>4504</v>
      </c>
      <c r="D12" s="9" t="s">
        <v>4485</v>
      </c>
      <c r="E12" s="12" t="s">
        <v>4500</v>
      </c>
      <c r="F12" s="14" t="s">
        <v>2607</v>
      </c>
      <c r="G12" s="14" t="s">
        <v>2607</v>
      </c>
      <c r="H12" s="9" t="s">
        <v>3235</v>
      </c>
      <c r="I12" s="25" t="s">
        <v>8202</v>
      </c>
    </row>
    <row r="13" spans="1:9" ht="16.5">
      <c r="A13" s="9" t="s">
        <v>4486</v>
      </c>
      <c r="B13" s="18" t="s">
        <v>4512</v>
      </c>
      <c r="C13" s="32" t="s">
        <v>4505</v>
      </c>
      <c r="D13" s="9" t="s">
        <v>4487</v>
      </c>
      <c r="E13" s="12" t="s">
        <v>4500</v>
      </c>
      <c r="F13" s="14" t="s">
        <v>2607</v>
      </c>
      <c r="G13" s="14" t="s">
        <v>2607</v>
      </c>
      <c r="H13" s="9" t="s">
        <v>3235</v>
      </c>
      <c r="I13" s="25" t="s">
        <v>8202</v>
      </c>
    </row>
    <row r="14" spans="1:9" ht="31.5">
      <c r="A14" s="9" t="s">
        <v>4488</v>
      </c>
      <c r="B14" s="18" t="s">
        <v>4513</v>
      </c>
      <c r="C14" s="32" t="s">
        <v>4506</v>
      </c>
      <c r="D14" s="9" t="s">
        <v>4489</v>
      </c>
      <c r="E14" s="12" t="s">
        <v>4500</v>
      </c>
      <c r="F14" s="14" t="s">
        <v>2607</v>
      </c>
      <c r="G14" s="14" t="s">
        <v>2607</v>
      </c>
      <c r="H14" s="9" t="s">
        <v>3235</v>
      </c>
      <c r="I14" s="25" t="s">
        <v>8202</v>
      </c>
    </row>
    <row r="15" spans="1:9" ht="16.5">
      <c r="A15" s="9" t="s">
        <v>4490</v>
      </c>
      <c r="B15" s="18" t="s">
        <v>4514</v>
      </c>
      <c r="C15" s="32" t="s">
        <v>4507</v>
      </c>
      <c r="D15" s="9" t="s">
        <v>4491</v>
      </c>
      <c r="E15" s="12" t="s">
        <v>4500</v>
      </c>
      <c r="F15" s="14" t="s">
        <v>2607</v>
      </c>
      <c r="G15" s="14" t="s">
        <v>2607</v>
      </c>
      <c r="H15" s="9" t="s">
        <v>3235</v>
      </c>
      <c r="I15" s="25" t="s">
        <v>8202</v>
      </c>
    </row>
    <row r="16" spans="1:9" ht="16.5">
      <c r="A16" s="9" t="s">
        <v>4492</v>
      </c>
      <c r="B16" s="18" t="s">
        <v>4515</v>
      </c>
      <c r="C16" s="32" t="s">
        <v>4493</v>
      </c>
      <c r="D16" s="9" t="s">
        <v>4494</v>
      </c>
      <c r="E16" s="12" t="s">
        <v>4500</v>
      </c>
      <c r="F16" s="14" t="s">
        <v>2607</v>
      </c>
      <c r="G16" s="14" t="s">
        <v>2607</v>
      </c>
      <c r="H16" s="9" t="s">
        <v>3235</v>
      </c>
      <c r="I16" s="25" t="s">
        <v>8202</v>
      </c>
    </row>
    <row r="17" spans="1:9" ht="16.5">
      <c r="A17" s="9" t="s">
        <v>4495</v>
      </c>
      <c r="B17" s="18" t="s">
        <v>4516</v>
      </c>
      <c r="C17" s="32" t="s">
        <v>4508</v>
      </c>
      <c r="D17" s="9" t="s">
        <v>4496</v>
      </c>
      <c r="E17" s="12" t="s">
        <v>4500</v>
      </c>
      <c r="F17" s="14" t="s">
        <v>2607</v>
      </c>
      <c r="G17" s="14" t="s">
        <v>2607</v>
      </c>
      <c r="H17" s="9" t="s">
        <v>3235</v>
      </c>
      <c r="I17" s="25" t="s">
        <v>8202</v>
      </c>
    </row>
    <row r="18" spans="1:9" ht="31.5">
      <c r="A18" s="78" t="s">
        <v>4497</v>
      </c>
      <c r="B18" s="79" t="s">
        <v>4517</v>
      </c>
      <c r="C18" s="80" t="s">
        <v>4509</v>
      </c>
      <c r="D18" s="78" t="s">
        <v>4498</v>
      </c>
      <c r="E18" s="81" t="s">
        <v>4500</v>
      </c>
      <c r="F18" s="82" t="s">
        <v>2607</v>
      </c>
      <c r="G18" s="82" t="s">
        <v>2607</v>
      </c>
      <c r="H18" s="78" t="s">
        <v>3236</v>
      </c>
      <c r="I18" s="83" t="s">
        <v>8202</v>
      </c>
    </row>
  </sheetData>
  <sortState xmlns:xlrd2="http://schemas.microsoft.com/office/spreadsheetml/2017/richdata2" ref="A2:K19">
    <sortCondition descending="1" ref="F2:F19"/>
    <sortCondition ref="I2:I19"/>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2">
    <tabColor rgb="FFFFFF00"/>
  </sheetPr>
  <dimension ref="A1:K378"/>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19" customWidth="1"/>
    <col min="3" max="3" width="28" style="19" customWidth="1"/>
    <col min="4" max="4" width="33" style="6" customWidth="1"/>
    <col min="5" max="5" width="16.5" style="6" customWidth="1"/>
    <col min="6" max="6" width="15.5" style="6" customWidth="1"/>
    <col min="7" max="7" width="15.6640625" style="109" customWidth="1"/>
    <col min="8" max="8" width="14" style="6" customWidth="1"/>
    <col min="9" max="9" width="25.5" style="23" bestFit="1" customWidth="1"/>
    <col min="10" max="16384" width="9.1640625" style="7"/>
  </cols>
  <sheetData>
    <row r="1" spans="1:11" s="17" customFormat="1" ht="33">
      <c r="A1" s="8" t="s">
        <v>1413</v>
      </c>
      <c r="B1" s="8" t="s">
        <v>1414</v>
      </c>
      <c r="C1" s="8" t="s">
        <v>1415</v>
      </c>
      <c r="D1" s="8" t="s">
        <v>1416</v>
      </c>
      <c r="E1" s="8" t="s">
        <v>1417</v>
      </c>
      <c r="F1" s="8" t="s">
        <v>8519</v>
      </c>
      <c r="G1" s="8" t="s">
        <v>6460</v>
      </c>
      <c r="H1" s="8" t="s">
        <v>1418</v>
      </c>
      <c r="I1" s="24" t="s">
        <v>2963</v>
      </c>
    </row>
    <row r="2" spans="1:11" ht="16.5">
      <c r="A2" s="12" t="s">
        <v>2077</v>
      </c>
      <c r="B2" s="18" t="s">
        <v>4165</v>
      </c>
      <c r="C2" s="18" t="s">
        <v>2477</v>
      </c>
      <c r="D2" s="12" t="s">
        <v>2078</v>
      </c>
      <c r="E2" s="12" t="s">
        <v>2270</v>
      </c>
      <c r="F2" s="35">
        <v>1</v>
      </c>
      <c r="G2" s="35">
        <v>8</v>
      </c>
      <c r="H2" s="12" t="s">
        <v>2268</v>
      </c>
      <c r="I2" s="25" t="s">
        <v>8182</v>
      </c>
    </row>
    <row r="3" spans="1:11" ht="16.5">
      <c r="A3" s="12" t="s">
        <v>2097</v>
      </c>
      <c r="B3" s="18" t="s">
        <v>4175</v>
      </c>
      <c r="C3" s="18" t="s">
        <v>2487</v>
      </c>
      <c r="D3" s="12" t="s">
        <v>2098</v>
      </c>
      <c r="E3" s="12" t="s">
        <v>2270</v>
      </c>
      <c r="F3" s="35">
        <v>1</v>
      </c>
      <c r="G3" s="35">
        <v>5</v>
      </c>
      <c r="H3" s="12" t="s">
        <v>2268</v>
      </c>
      <c r="I3" s="25" t="s">
        <v>8182</v>
      </c>
    </row>
    <row r="4" spans="1:11" ht="16.5">
      <c r="A4" s="12" t="s">
        <v>2176</v>
      </c>
      <c r="B4" s="18" t="s">
        <v>4204</v>
      </c>
      <c r="C4" s="18" t="s">
        <v>2514</v>
      </c>
      <c r="D4" s="12" t="s">
        <v>2177</v>
      </c>
      <c r="E4" s="12" t="s">
        <v>2270</v>
      </c>
      <c r="F4" s="35">
        <v>1</v>
      </c>
      <c r="G4" s="35">
        <v>10</v>
      </c>
      <c r="H4" s="12" t="s">
        <v>877</v>
      </c>
      <c r="I4" s="25" t="s">
        <v>8241</v>
      </c>
    </row>
    <row r="5" spans="1:11" ht="16.5">
      <c r="A5" s="12" t="s">
        <v>2184</v>
      </c>
      <c r="B5" s="18" t="s">
        <v>4206</v>
      </c>
      <c r="C5" s="18" t="s">
        <v>2518</v>
      </c>
      <c r="D5" s="12" t="s">
        <v>2185</v>
      </c>
      <c r="E5" s="12" t="s">
        <v>2270</v>
      </c>
      <c r="F5" s="35">
        <v>1</v>
      </c>
      <c r="G5" s="35">
        <v>7</v>
      </c>
      <c r="H5" s="12" t="s">
        <v>877</v>
      </c>
      <c r="I5" s="25" t="s">
        <v>8241</v>
      </c>
    </row>
    <row r="6" spans="1:11" ht="16.5">
      <c r="A6" s="12" t="s">
        <v>2238</v>
      </c>
      <c r="B6" s="18" t="s">
        <v>4304</v>
      </c>
      <c r="C6" s="18" t="s">
        <v>2545</v>
      </c>
      <c r="D6" s="12" t="s">
        <v>2239</v>
      </c>
      <c r="E6" s="12" t="s">
        <v>2270</v>
      </c>
      <c r="F6" s="35">
        <v>1</v>
      </c>
      <c r="G6" s="35">
        <v>6</v>
      </c>
      <c r="H6" s="12" t="s">
        <v>1506</v>
      </c>
      <c r="I6" s="25" t="s">
        <v>8238</v>
      </c>
    </row>
    <row r="7" spans="1:11" ht="16.5">
      <c r="A7" s="9" t="s">
        <v>2830</v>
      </c>
      <c r="B7" s="18" t="s">
        <v>4262</v>
      </c>
      <c r="C7" s="18" t="s">
        <v>2911</v>
      </c>
      <c r="D7" s="9" t="s">
        <v>2870</v>
      </c>
      <c r="E7" s="12" t="s">
        <v>2270</v>
      </c>
      <c r="F7" s="35">
        <v>1</v>
      </c>
      <c r="G7" s="35">
        <v>4</v>
      </c>
      <c r="H7" s="9" t="s">
        <v>2875</v>
      </c>
      <c r="I7" s="25" t="s">
        <v>8185</v>
      </c>
      <c r="J7" s="17"/>
      <c r="K7" s="17"/>
    </row>
    <row r="8" spans="1:11" ht="16.5">
      <c r="A8" s="12" t="s">
        <v>1630</v>
      </c>
      <c r="B8" s="18" t="s">
        <v>4273</v>
      </c>
      <c r="C8" s="18" t="s">
        <v>2275</v>
      </c>
      <c r="D8" s="12" t="s">
        <v>1631</v>
      </c>
      <c r="E8" s="12" t="s">
        <v>2270</v>
      </c>
      <c r="F8" s="35">
        <v>1</v>
      </c>
      <c r="G8" s="35">
        <v>6</v>
      </c>
      <c r="H8" s="14"/>
      <c r="I8" s="27"/>
    </row>
    <row r="9" spans="1:11" ht="16.5">
      <c r="A9" s="12" t="s">
        <v>1660</v>
      </c>
      <c r="B9" s="18" t="s">
        <v>2287</v>
      </c>
      <c r="C9" s="18" t="s">
        <v>2288</v>
      </c>
      <c r="D9" s="12" t="s">
        <v>1661</v>
      </c>
      <c r="E9" s="12" t="s">
        <v>2270</v>
      </c>
      <c r="F9" s="35">
        <v>0</v>
      </c>
      <c r="G9" s="35">
        <v>4</v>
      </c>
      <c r="H9" s="12" t="s">
        <v>2267</v>
      </c>
      <c r="I9" s="25" t="s">
        <v>8184</v>
      </c>
    </row>
    <row r="10" spans="1:11" ht="16.5">
      <c r="A10" s="12" t="s">
        <v>1662</v>
      </c>
      <c r="B10" s="18" t="s">
        <v>4036</v>
      </c>
      <c r="C10" s="18" t="s">
        <v>2289</v>
      </c>
      <c r="D10" s="12" t="s">
        <v>1663</v>
      </c>
      <c r="E10" s="12" t="s">
        <v>2270</v>
      </c>
      <c r="F10" s="35">
        <v>0</v>
      </c>
      <c r="G10" s="35">
        <v>2</v>
      </c>
      <c r="H10" s="12" t="s">
        <v>2267</v>
      </c>
      <c r="I10" s="25" t="s">
        <v>8184</v>
      </c>
    </row>
    <row r="11" spans="1:11" ht="16.5">
      <c r="A11" s="12" t="s">
        <v>1664</v>
      </c>
      <c r="B11" s="18" t="s">
        <v>2290</v>
      </c>
      <c r="C11" s="18" t="s">
        <v>2291</v>
      </c>
      <c r="D11" s="12" t="s">
        <v>1665</v>
      </c>
      <c r="E11" s="12" t="s">
        <v>2270</v>
      </c>
      <c r="F11" s="35">
        <v>0</v>
      </c>
      <c r="G11" s="35">
        <v>2</v>
      </c>
      <c r="H11" s="12" t="s">
        <v>2267</v>
      </c>
      <c r="I11" s="25" t="s">
        <v>8182</v>
      </c>
    </row>
    <row r="12" spans="1:11" ht="16.5">
      <c r="A12" s="12" t="s">
        <v>1666</v>
      </c>
      <c r="B12" s="18" t="s">
        <v>2292</v>
      </c>
      <c r="C12" s="18" t="s">
        <v>2293</v>
      </c>
      <c r="D12" s="12" t="s">
        <v>1667</v>
      </c>
      <c r="E12" s="12" t="s">
        <v>2270</v>
      </c>
      <c r="F12" s="35">
        <v>0</v>
      </c>
      <c r="G12" s="35">
        <v>7</v>
      </c>
      <c r="H12" s="12" t="s">
        <v>2267</v>
      </c>
      <c r="I12" s="25" t="s">
        <v>8182</v>
      </c>
    </row>
    <row r="13" spans="1:11" ht="16.5">
      <c r="A13" s="12" t="s">
        <v>1668</v>
      </c>
      <c r="B13" s="18" t="s">
        <v>2294</v>
      </c>
      <c r="C13" s="18" t="s">
        <v>2295</v>
      </c>
      <c r="D13" s="12" t="s">
        <v>1669</v>
      </c>
      <c r="E13" s="12" t="s">
        <v>2270</v>
      </c>
      <c r="F13" s="35">
        <v>0</v>
      </c>
      <c r="G13" s="35">
        <v>10</v>
      </c>
      <c r="H13" s="12" t="s">
        <v>2267</v>
      </c>
      <c r="I13" s="25" t="s">
        <v>8182</v>
      </c>
    </row>
    <row r="14" spans="1:11" ht="16.5">
      <c r="A14" s="12" t="s">
        <v>1715</v>
      </c>
      <c r="B14" s="18" t="s">
        <v>2316</v>
      </c>
      <c r="C14" s="18" t="s">
        <v>2317</v>
      </c>
      <c r="D14" s="12" t="s">
        <v>1716</v>
      </c>
      <c r="E14" s="12" t="s">
        <v>2270</v>
      </c>
      <c r="F14" s="35">
        <v>0</v>
      </c>
      <c r="G14" s="35">
        <v>2</v>
      </c>
      <c r="H14" s="12" t="s">
        <v>2268</v>
      </c>
      <c r="I14" s="25" t="s">
        <v>8182</v>
      </c>
    </row>
    <row r="15" spans="1:11" ht="16.5">
      <c r="A15" s="12" t="s">
        <v>1717</v>
      </c>
      <c r="B15" s="18" t="s">
        <v>2316</v>
      </c>
      <c r="C15" s="18" t="s">
        <v>2317</v>
      </c>
      <c r="D15" s="12" t="s">
        <v>1718</v>
      </c>
      <c r="E15" s="12" t="s">
        <v>2270</v>
      </c>
      <c r="F15" s="35">
        <v>0</v>
      </c>
      <c r="G15" s="35">
        <v>2</v>
      </c>
      <c r="H15" s="12" t="s">
        <v>2268</v>
      </c>
      <c r="I15" s="25" t="s">
        <v>8182</v>
      </c>
    </row>
    <row r="16" spans="1:11" ht="16.5">
      <c r="A16" s="12" t="s">
        <v>1719</v>
      </c>
      <c r="B16" s="18" t="s">
        <v>2318</v>
      </c>
      <c r="C16" s="18" t="s">
        <v>2319</v>
      </c>
      <c r="D16" s="12" t="s">
        <v>1720</v>
      </c>
      <c r="E16" s="12" t="s">
        <v>2270</v>
      </c>
      <c r="F16" s="35">
        <v>0</v>
      </c>
      <c r="G16" s="35">
        <v>1</v>
      </c>
      <c r="H16" s="12" t="s">
        <v>2268</v>
      </c>
      <c r="I16" s="25" t="s">
        <v>8182</v>
      </c>
    </row>
    <row r="17" spans="1:9" ht="32.25">
      <c r="A17" s="12" t="s">
        <v>1721</v>
      </c>
      <c r="B17" s="18" t="s">
        <v>2320</v>
      </c>
      <c r="C17" s="18" t="s">
        <v>2321</v>
      </c>
      <c r="D17" s="12" t="s">
        <v>1722</v>
      </c>
      <c r="E17" s="12" t="s">
        <v>2270</v>
      </c>
      <c r="F17" s="35">
        <v>0</v>
      </c>
      <c r="G17" s="35">
        <v>1</v>
      </c>
      <c r="H17" s="12" t="s">
        <v>2268</v>
      </c>
      <c r="I17" s="25" t="s">
        <v>8182</v>
      </c>
    </row>
    <row r="18" spans="1:9" ht="16.5">
      <c r="A18" s="12" t="s">
        <v>1723</v>
      </c>
      <c r="B18" s="18" t="s">
        <v>2322</v>
      </c>
      <c r="C18" s="18" t="s">
        <v>2323</v>
      </c>
      <c r="D18" s="12" t="s">
        <v>1724</v>
      </c>
      <c r="E18" s="12" t="s">
        <v>2270</v>
      </c>
      <c r="F18" s="35">
        <v>0</v>
      </c>
      <c r="G18" s="35">
        <v>6</v>
      </c>
      <c r="H18" s="12" t="s">
        <v>2268</v>
      </c>
      <c r="I18" s="25" t="s">
        <v>8182</v>
      </c>
    </row>
    <row r="19" spans="1:9" ht="16.5">
      <c r="A19" s="12" t="s">
        <v>1725</v>
      </c>
      <c r="B19" s="18" t="s">
        <v>2324</v>
      </c>
      <c r="C19" s="18" t="s">
        <v>2325</v>
      </c>
      <c r="D19" s="12" t="s">
        <v>1726</v>
      </c>
      <c r="E19" s="12" t="s">
        <v>2270</v>
      </c>
      <c r="F19" s="35">
        <v>0</v>
      </c>
      <c r="G19" s="35">
        <v>2</v>
      </c>
      <c r="H19" s="12" t="s">
        <v>2268</v>
      </c>
      <c r="I19" s="25" t="s">
        <v>8182</v>
      </c>
    </row>
    <row r="20" spans="1:9" ht="16.5">
      <c r="A20" s="12" t="s">
        <v>1727</v>
      </c>
      <c r="B20" s="18" t="s">
        <v>2326</v>
      </c>
      <c r="C20" s="18" t="s">
        <v>2327</v>
      </c>
      <c r="D20" s="12" t="s">
        <v>1728</v>
      </c>
      <c r="E20" s="12" t="s">
        <v>2270</v>
      </c>
      <c r="F20" s="35">
        <v>0</v>
      </c>
      <c r="G20" s="35">
        <v>3</v>
      </c>
      <c r="H20" s="12" t="s">
        <v>2268</v>
      </c>
      <c r="I20" s="25" t="s">
        <v>8182</v>
      </c>
    </row>
    <row r="21" spans="1:9" ht="16.5">
      <c r="A21" s="12" t="s">
        <v>1729</v>
      </c>
      <c r="B21" s="18" t="s">
        <v>2328</v>
      </c>
      <c r="C21" s="18" t="s">
        <v>2329</v>
      </c>
      <c r="D21" s="12" t="s">
        <v>1730</v>
      </c>
      <c r="E21" s="12" t="s">
        <v>2270</v>
      </c>
      <c r="F21" s="35">
        <v>0</v>
      </c>
      <c r="G21" s="35">
        <v>1</v>
      </c>
      <c r="H21" s="12" t="s">
        <v>2268</v>
      </c>
      <c r="I21" s="25" t="s">
        <v>8182</v>
      </c>
    </row>
    <row r="22" spans="1:9" ht="16.5">
      <c r="A22" s="12" t="s">
        <v>1731</v>
      </c>
      <c r="B22" s="18" t="s">
        <v>2330</v>
      </c>
      <c r="C22" s="18" t="s">
        <v>2331</v>
      </c>
      <c r="D22" s="12" t="s">
        <v>1732</v>
      </c>
      <c r="E22" s="12" t="s">
        <v>2270</v>
      </c>
      <c r="F22" s="35">
        <v>0</v>
      </c>
      <c r="G22" s="35">
        <v>2</v>
      </c>
      <c r="H22" s="12" t="s">
        <v>2268</v>
      </c>
      <c r="I22" s="25" t="s">
        <v>8182</v>
      </c>
    </row>
    <row r="23" spans="1:9" ht="16.5">
      <c r="A23" s="12" t="s">
        <v>1733</v>
      </c>
      <c r="B23" s="18" t="s">
        <v>2332</v>
      </c>
      <c r="C23" s="18" t="s">
        <v>2333</v>
      </c>
      <c r="D23" s="12" t="s">
        <v>1734</v>
      </c>
      <c r="E23" s="12" t="s">
        <v>2270</v>
      </c>
      <c r="F23" s="35">
        <v>0</v>
      </c>
      <c r="G23" s="35">
        <v>1</v>
      </c>
      <c r="H23" s="12" t="s">
        <v>2268</v>
      </c>
      <c r="I23" s="25" t="s">
        <v>8182</v>
      </c>
    </row>
    <row r="24" spans="1:9" ht="16.5">
      <c r="A24" s="12" t="s">
        <v>1735</v>
      </c>
      <c r="B24" s="18" t="s">
        <v>2334</v>
      </c>
      <c r="C24" s="18" t="s">
        <v>2335</v>
      </c>
      <c r="D24" s="12" t="s">
        <v>1736</v>
      </c>
      <c r="E24" s="12" t="s">
        <v>2270</v>
      </c>
      <c r="F24" s="35">
        <v>0</v>
      </c>
      <c r="G24" s="35">
        <v>4</v>
      </c>
      <c r="H24" s="12" t="s">
        <v>2268</v>
      </c>
      <c r="I24" s="25" t="s">
        <v>8182</v>
      </c>
    </row>
    <row r="25" spans="1:9" ht="16.5">
      <c r="A25" s="12" t="s">
        <v>1737</v>
      </c>
      <c r="B25" s="18" t="s">
        <v>2336</v>
      </c>
      <c r="C25" s="18" t="s">
        <v>2337</v>
      </c>
      <c r="D25" s="12" t="s">
        <v>1738</v>
      </c>
      <c r="E25" s="12" t="s">
        <v>2270</v>
      </c>
      <c r="F25" s="35">
        <v>0</v>
      </c>
      <c r="G25" s="35">
        <v>1</v>
      </c>
      <c r="H25" s="12" t="s">
        <v>2268</v>
      </c>
      <c r="I25" s="25" t="s">
        <v>8182</v>
      </c>
    </row>
    <row r="26" spans="1:9" ht="16.5">
      <c r="A26" s="12" t="s">
        <v>1739</v>
      </c>
      <c r="B26" s="18" t="s">
        <v>2338</v>
      </c>
      <c r="C26" s="18" t="s">
        <v>2339</v>
      </c>
      <c r="D26" s="12" t="s">
        <v>1740</v>
      </c>
      <c r="E26" s="12" t="s">
        <v>2270</v>
      </c>
      <c r="F26" s="35">
        <v>0</v>
      </c>
      <c r="G26" s="35">
        <v>1</v>
      </c>
      <c r="H26" s="12" t="s">
        <v>2268</v>
      </c>
      <c r="I26" s="25" t="s">
        <v>8182</v>
      </c>
    </row>
    <row r="27" spans="1:9" ht="16.5">
      <c r="A27" s="12" t="s">
        <v>1741</v>
      </c>
      <c r="B27" s="18" t="s">
        <v>2340</v>
      </c>
      <c r="C27" s="18" t="s">
        <v>2339</v>
      </c>
      <c r="D27" s="12" t="s">
        <v>1742</v>
      </c>
      <c r="E27" s="12" t="s">
        <v>2270</v>
      </c>
      <c r="F27" s="35">
        <v>0</v>
      </c>
      <c r="G27" s="35">
        <v>1</v>
      </c>
      <c r="H27" s="12" t="s">
        <v>2268</v>
      </c>
      <c r="I27" s="25" t="s">
        <v>8182</v>
      </c>
    </row>
    <row r="28" spans="1:9" ht="16.5">
      <c r="A28" s="12" t="s">
        <v>1743</v>
      </c>
      <c r="B28" s="18" t="s">
        <v>2341</v>
      </c>
      <c r="C28" s="18" t="s">
        <v>2342</v>
      </c>
      <c r="D28" s="12" t="s">
        <v>1744</v>
      </c>
      <c r="E28" s="12" t="s">
        <v>2270</v>
      </c>
      <c r="F28" s="35">
        <v>0</v>
      </c>
      <c r="G28" s="35">
        <v>1</v>
      </c>
      <c r="H28" s="12" t="s">
        <v>2268</v>
      </c>
      <c r="I28" s="25" t="s">
        <v>8182</v>
      </c>
    </row>
    <row r="29" spans="1:9" ht="16.5">
      <c r="A29" s="12" t="s">
        <v>1745</v>
      </c>
      <c r="B29" s="18" t="s">
        <v>4037</v>
      </c>
      <c r="C29" s="18" t="s">
        <v>2343</v>
      </c>
      <c r="D29" s="12" t="s">
        <v>1746</v>
      </c>
      <c r="E29" s="12" t="s">
        <v>2270</v>
      </c>
      <c r="F29" s="35">
        <v>0</v>
      </c>
      <c r="G29" s="35">
        <v>2</v>
      </c>
      <c r="H29" s="12" t="s">
        <v>2268</v>
      </c>
      <c r="I29" s="25" t="s">
        <v>8182</v>
      </c>
    </row>
    <row r="30" spans="1:9" ht="16.5">
      <c r="A30" s="12" t="s">
        <v>1747</v>
      </c>
      <c r="B30" s="18" t="s">
        <v>2344</v>
      </c>
      <c r="C30" s="18" t="s">
        <v>2345</v>
      </c>
      <c r="D30" s="12" t="s">
        <v>1748</v>
      </c>
      <c r="E30" s="12" t="s">
        <v>2270</v>
      </c>
      <c r="F30" s="35">
        <v>0</v>
      </c>
      <c r="G30" s="35">
        <v>13</v>
      </c>
      <c r="H30" s="12" t="s">
        <v>2268</v>
      </c>
      <c r="I30" s="25" t="s">
        <v>8182</v>
      </c>
    </row>
    <row r="31" spans="1:9" ht="16.5">
      <c r="A31" s="12" t="s">
        <v>1749</v>
      </c>
      <c r="B31" s="18" t="s">
        <v>2346</v>
      </c>
      <c r="C31" s="18" t="s">
        <v>2347</v>
      </c>
      <c r="D31" s="12" t="s">
        <v>1750</v>
      </c>
      <c r="E31" s="12" t="s">
        <v>2270</v>
      </c>
      <c r="F31" s="35">
        <v>0</v>
      </c>
      <c r="G31" s="35">
        <v>1</v>
      </c>
      <c r="H31" s="12" t="s">
        <v>2268</v>
      </c>
      <c r="I31" s="25" t="s">
        <v>8182</v>
      </c>
    </row>
    <row r="32" spans="1:9" ht="16.5">
      <c r="A32" s="12" t="s">
        <v>1751</v>
      </c>
      <c r="B32" s="18" t="s">
        <v>2348</v>
      </c>
      <c r="C32" s="18" t="s">
        <v>2349</v>
      </c>
      <c r="D32" s="12" t="s">
        <v>1752</v>
      </c>
      <c r="E32" s="12" t="s">
        <v>2270</v>
      </c>
      <c r="F32" s="35">
        <v>0</v>
      </c>
      <c r="G32" s="35">
        <v>3</v>
      </c>
      <c r="H32" s="12" t="s">
        <v>2268</v>
      </c>
      <c r="I32" s="25" t="s">
        <v>8182</v>
      </c>
    </row>
    <row r="33" spans="1:9" ht="16.5">
      <c r="A33" s="12" t="s">
        <v>1753</v>
      </c>
      <c r="B33" s="18" t="s">
        <v>2350</v>
      </c>
      <c r="C33" s="18" t="s">
        <v>2351</v>
      </c>
      <c r="D33" s="12" t="s">
        <v>1754</v>
      </c>
      <c r="E33" s="12" t="s">
        <v>2270</v>
      </c>
      <c r="F33" s="35">
        <v>0</v>
      </c>
      <c r="G33" s="35">
        <v>3</v>
      </c>
      <c r="H33" s="12" t="s">
        <v>2268</v>
      </c>
      <c r="I33" s="25" t="s">
        <v>8182</v>
      </c>
    </row>
    <row r="34" spans="1:9" ht="16.5">
      <c r="A34" s="12" t="s">
        <v>1755</v>
      </c>
      <c r="B34" s="18" t="s">
        <v>2352</v>
      </c>
      <c r="C34" s="18" t="s">
        <v>2353</v>
      </c>
      <c r="D34" s="12" t="s">
        <v>1756</v>
      </c>
      <c r="E34" s="12" t="s">
        <v>2270</v>
      </c>
      <c r="F34" s="35">
        <v>0</v>
      </c>
      <c r="G34" s="35">
        <v>4</v>
      </c>
      <c r="H34" s="12" t="s">
        <v>2268</v>
      </c>
      <c r="I34" s="25" t="s">
        <v>8182</v>
      </c>
    </row>
    <row r="35" spans="1:9" ht="16.5">
      <c r="A35" s="12" t="s">
        <v>1757</v>
      </c>
      <c r="B35" s="18" t="s">
        <v>2352</v>
      </c>
      <c r="C35" s="18" t="s">
        <v>2353</v>
      </c>
      <c r="D35" s="12" t="s">
        <v>1758</v>
      </c>
      <c r="E35" s="12" t="s">
        <v>2270</v>
      </c>
      <c r="F35" s="35">
        <v>0</v>
      </c>
      <c r="G35" s="35">
        <v>1</v>
      </c>
      <c r="H35" s="12" t="s">
        <v>2268</v>
      </c>
      <c r="I35" s="25" t="s">
        <v>8182</v>
      </c>
    </row>
    <row r="36" spans="1:9" ht="33">
      <c r="A36" s="12" t="s">
        <v>1759</v>
      </c>
      <c r="B36" s="18" t="s">
        <v>2354</v>
      </c>
      <c r="C36" s="18" t="s">
        <v>2353</v>
      </c>
      <c r="D36" s="12" t="s">
        <v>1760</v>
      </c>
      <c r="E36" s="12" t="s">
        <v>2270</v>
      </c>
      <c r="F36" s="35">
        <v>0</v>
      </c>
      <c r="G36" s="35">
        <v>11</v>
      </c>
      <c r="H36" s="12" t="s">
        <v>2268</v>
      </c>
      <c r="I36" s="25" t="s">
        <v>8182</v>
      </c>
    </row>
    <row r="37" spans="1:9" ht="33">
      <c r="A37" s="12" t="s">
        <v>1761</v>
      </c>
      <c r="B37" s="18" t="s">
        <v>2355</v>
      </c>
      <c r="C37" s="18" t="s">
        <v>2353</v>
      </c>
      <c r="D37" s="12" t="s">
        <v>1762</v>
      </c>
      <c r="E37" s="12" t="s">
        <v>2270</v>
      </c>
      <c r="F37" s="35">
        <v>0</v>
      </c>
      <c r="G37" s="35">
        <v>1</v>
      </c>
      <c r="H37" s="12" t="s">
        <v>2268</v>
      </c>
      <c r="I37" s="25" t="s">
        <v>8182</v>
      </c>
    </row>
    <row r="38" spans="1:9" ht="16.5">
      <c r="A38" s="12" t="s">
        <v>1763</v>
      </c>
      <c r="B38" s="18" t="s">
        <v>2356</v>
      </c>
      <c r="C38" s="18" t="s">
        <v>2353</v>
      </c>
      <c r="D38" s="12" t="s">
        <v>1764</v>
      </c>
      <c r="E38" s="12" t="s">
        <v>2270</v>
      </c>
      <c r="F38" s="35">
        <v>0</v>
      </c>
      <c r="G38" s="35">
        <v>4</v>
      </c>
      <c r="H38" s="12" t="s">
        <v>2268</v>
      </c>
      <c r="I38" s="25" t="s">
        <v>8182</v>
      </c>
    </row>
    <row r="39" spans="1:9" ht="33">
      <c r="A39" s="12" t="s">
        <v>1765</v>
      </c>
      <c r="B39" s="18" t="s">
        <v>2559</v>
      </c>
      <c r="C39" s="18" t="s">
        <v>2353</v>
      </c>
      <c r="D39" s="12" t="s">
        <v>1766</v>
      </c>
      <c r="E39" s="12" t="s">
        <v>2270</v>
      </c>
      <c r="F39" s="35">
        <v>0</v>
      </c>
      <c r="G39" s="35">
        <v>1</v>
      </c>
      <c r="H39" s="12" t="s">
        <v>2268</v>
      </c>
      <c r="I39" s="25" t="s">
        <v>8182</v>
      </c>
    </row>
    <row r="40" spans="1:9" ht="16.5">
      <c r="A40" s="12" t="s">
        <v>1767</v>
      </c>
      <c r="B40" s="18" t="s">
        <v>2357</v>
      </c>
      <c r="C40" s="18" t="s">
        <v>2353</v>
      </c>
      <c r="D40" s="12" t="s">
        <v>1768</v>
      </c>
      <c r="E40" s="12" t="s">
        <v>2270</v>
      </c>
      <c r="F40" s="35">
        <v>0</v>
      </c>
      <c r="G40" s="35">
        <v>5</v>
      </c>
      <c r="H40" s="12" t="s">
        <v>2268</v>
      </c>
      <c r="I40" s="25" t="s">
        <v>8182</v>
      </c>
    </row>
    <row r="41" spans="1:9" ht="16.5">
      <c r="A41" s="12" t="s">
        <v>1769</v>
      </c>
      <c r="B41" s="18" t="s">
        <v>2358</v>
      </c>
      <c r="C41" s="18" t="s">
        <v>2359</v>
      </c>
      <c r="D41" s="12" t="s">
        <v>1770</v>
      </c>
      <c r="E41" s="12" t="s">
        <v>2270</v>
      </c>
      <c r="F41" s="35">
        <v>0</v>
      </c>
      <c r="G41" s="35">
        <v>1</v>
      </c>
      <c r="H41" s="12" t="s">
        <v>2268</v>
      </c>
      <c r="I41" s="25" t="s">
        <v>8182</v>
      </c>
    </row>
    <row r="42" spans="1:9" ht="16.5">
      <c r="A42" s="12" t="s">
        <v>1771</v>
      </c>
      <c r="B42" s="18" t="s">
        <v>4038</v>
      </c>
      <c r="C42" s="18" t="s">
        <v>2360</v>
      </c>
      <c r="D42" s="12" t="s">
        <v>1772</v>
      </c>
      <c r="E42" s="12" t="s">
        <v>2270</v>
      </c>
      <c r="F42" s="35">
        <v>0</v>
      </c>
      <c r="G42" s="35">
        <v>1</v>
      </c>
      <c r="H42" s="12" t="s">
        <v>2268</v>
      </c>
      <c r="I42" s="25" t="s">
        <v>8182</v>
      </c>
    </row>
    <row r="43" spans="1:9" ht="16.5">
      <c r="A43" s="12" t="s">
        <v>1773</v>
      </c>
      <c r="B43" s="18" t="s">
        <v>4039</v>
      </c>
      <c r="C43" s="18" t="s">
        <v>2361</v>
      </c>
      <c r="D43" s="12" t="s">
        <v>1774</v>
      </c>
      <c r="E43" s="12" t="s">
        <v>2270</v>
      </c>
      <c r="F43" s="35">
        <v>0</v>
      </c>
      <c r="G43" s="35">
        <v>1</v>
      </c>
      <c r="H43" s="12" t="s">
        <v>2268</v>
      </c>
      <c r="I43" s="25" t="s">
        <v>8182</v>
      </c>
    </row>
    <row r="44" spans="1:9" ht="16.5">
      <c r="A44" s="12" t="s">
        <v>1775</v>
      </c>
      <c r="B44" s="18" t="s">
        <v>4040</v>
      </c>
      <c r="C44" s="18" t="s">
        <v>2362</v>
      </c>
      <c r="D44" s="12" t="s">
        <v>1776</v>
      </c>
      <c r="E44" s="12" t="s">
        <v>2270</v>
      </c>
      <c r="F44" s="35">
        <v>0</v>
      </c>
      <c r="G44" s="35">
        <v>1</v>
      </c>
      <c r="H44" s="12" t="s">
        <v>2268</v>
      </c>
      <c r="I44" s="25" t="s">
        <v>8182</v>
      </c>
    </row>
    <row r="45" spans="1:9" ht="16.5">
      <c r="A45" s="12" t="s">
        <v>1777</v>
      </c>
      <c r="B45" s="18" t="s">
        <v>4041</v>
      </c>
      <c r="C45" s="18" t="s">
        <v>2362</v>
      </c>
      <c r="D45" s="12" t="s">
        <v>1778</v>
      </c>
      <c r="E45" s="12" t="s">
        <v>2270</v>
      </c>
      <c r="F45" s="35">
        <v>0</v>
      </c>
      <c r="G45" s="35">
        <v>2</v>
      </c>
      <c r="H45" s="12" t="s">
        <v>2268</v>
      </c>
      <c r="I45" s="25" t="s">
        <v>8182</v>
      </c>
    </row>
    <row r="46" spans="1:9" ht="16.5">
      <c r="A46" s="12" t="s">
        <v>1779</v>
      </c>
      <c r="B46" s="18" t="s">
        <v>4042</v>
      </c>
      <c r="C46" s="18" t="s">
        <v>2362</v>
      </c>
      <c r="D46" s="12" t="s">
        <v>1780</v>
      </c>
      <c r="E46" s="12" t="s">
        <v>2270</v>
      </c>
      <c r="F46" s="35">
        <v>0</v>
      </c>
      <c r="G46" s="35">
        <v>1</v>
      </c>
      <c r="H46" s="12" t="s">
        <v>2268</v>
      </c>
      <c r="I46" s="25" t="s">
        <v>8182</v>
      </c>
    </row>
    <row r="47" spans="1:9" ht="16.5">
      <c r="A47" s="12" t="s">
        <v>1781</v>
      </c>
      <c r="B47" s="18" t="s">
        <v>4043</v>
      </c>
      <c r="C47" s="18" t="s">
        <v>2362</v>
      </c>
      <c r="D47" s="12" t="s">
        <v>1782</v>
      </c>
      <c r="E47" s="12" t="s">
        <v>2270</v>
      </c>
      <c r="F47" s="35">
        <v>0</v>
      </c>
      <c r="G47" s="35">
        <v>1</v>
      </c>
      <c r="H47" s="12" t="s">
        <v>2268</v>
      </c>
      <c r="I47" s="25" t="s">
        <v>8182</v>
      </c>
    </row>
    <row r="48" spans="1:9" ht="16.5">
      <c r="A48" s="12" t="s">
        <v>1783</v>
      </c>
      <c r="B48" s="18" t="s">
        <v>4044</v>
      </c>
      <c r="C48" s="18" t="s">
        <v>2363</v>
      </c>
      <c r="D48" s="12" t="s">
        <v>1784</v>
      </c>
      <c r="E48" s="12" t="s">
        <v>2270</v>
      </c>
      <c r="F48" s="35">
        <v>0</v>
      </c>
      <c r="G48" s="35">
        <v>1</v>
      </c>
      <c r="H48" s="12" t="s">
        <v>2268</v>
      </c>
      <c r="I48" s="25" t="s">
        <v>8182</v>
      </c>
    </row>
    <row r="49" spans="1:9" ht="16.5">
      <c r="A49" s="12" t="s">
        <v>1785</v>
      </c>
      <c r="B49" s="18" t="s">
        <v>4045</v>
      </c>
      <c r="C49" s="18" t="s">
        <v>2364</v>
      </c>
      <c r="D49" s="12" t="s">
        <v>1786</v>
      </c>
      <c r="E49" s="12" t="s">
        <v>2270</v>
      </c>
      <c r="F49" s="35">
        <v>0</v>
      </c>
      <c r="G49" s="35">
        <v>1</v>
      </c>
      <c r="H49" s="12" t="s">
        <v>2268</v>
      </c>
      <c r="I49" s="25" t="s">
        <v>8182</v>
      </c>
    </row>
    <row r="50" spans="1:9" ht="16.5">
      <c r="A50" s="12" t="s">
        <v>1787</v>
      </c>
      <c r="B50" s="18" t="s">
        <v>4046</v>
      </c>
      <c r="C50" s="18" t="s">
        <v>2361</v>
      </c>
      <c r="D50" s="12" t="s">
        <v>1788</v>
      </c>
      <c r="E50" s="12" t="s">
        <v>2270</v>
      </c>
      <c r="F50" s="35">
        <v>0</v>
      </c>
      <c r="G50" s="35">
        <v>1</v>
      </c>
      <c r="H50" s="12" t="s">
        <v>2268</v>
      </c>
      <c r="I50" s="25" t="s">
        <v>8182</v>
      </c>
    </row>
    <row r="51" spans="1:9" ht="16.5">
      <c r="A51" s="12" t="s">
        <v>1789</v>
      </c>
      <c r="B51" s="18" t="s">
        <v>4047</v>
      </c>
      <c r="C51" s="18" t="s">
        <v>2364</v>
      </c>
      <c r="D51" s="12" t="s">
        <v>1790</v>
      </c>
      <c r="E51" s="12" t="s">
        <v>2270</v>
      </c>
      <c r="F51" s="35">
        <v>0</v>
      </c>
      <c r="G51" s="35">
        <v>1</v>
      </c>
      <c r="H51" s="12" t="s">
        <v>2268</v>
      </c>
      <c r="I51" s="25" t="s">
        <v>8182</v>
      </c>
    </row>
    <row r="52" spans="1:9" ht="16.5">
      <c r="A52" s="12" t="s">
        <v>1791</v>
      </c>
      <c r="B52" s="18" t="s">
        <v>4048</v>
      </c>
      <c r="C52" s="18" t="s">
        <v>2364</v>
      </c>
      <c r="D52" s="12" t="s">
        <v>1792</v>
      </c>
      <c r="E52" s="12" t="s">
        <v>2270</v>
      </c>
      <c r="F52" s="35">
        <v>0</v>
      </c>
      <c r="G52" s="35">
        <v>1</v>
      </c>
      <c r="H52" s="12" t="s">
        <v>2268</v>
      </c>
      <c r="I52" s="25" t="s">
        <v>8182</v>
      </c>
    </row>
    <row r="53" spans="1:9" ht="16.5">
      <c r="A53" s="12" t="s">
        <v>1793</v>
      </c>
      <c r="B53" s="18" t="s">
        <v>4049</v>
      </c>
      <c r="C53" s="18" t="s">
        <v>2365</v>
      </c>
      <c r="D53" s="12" t="s">
        <v>1794</v>
      </c>
      <c r="E53" s="12" t="s">
        <v>2270</v>
      </c>
      <c r="F53" s="35">
        <v>0</v>
      </c>
      <c r="G53" s="35">
        <v>2</v>
      </c>
      <c r="H53" s="12" t="s">
        <v>2268</v>
      </c>
      <c r="I53" s="25" t="s">
        <v>8182</v>
      </c>
    </row>
    <row r="54" spans="1:9" ht="16.5">
      <c r="A54" s="12" t="s">
        <v>1795</v>
      </c>
      <c r="B54" s="18" t="s">
        <v>4050</v>
      </c>
      <c r="C54" s="18" t="s">
        <v>2362</v>
      </c>
      <c r="D54" s="12" t="s">
        <v>1796</v>
      </c>
      <c r="E54" s="12" t="s">
        <v>2270</v>
      </c>
      <c r="F54" s="35">
        <v>0</v>
      </c>
      <c r="G54" s="35">
        <v>2</v>
      </c>
      <c r="H54" s="12" t="s">
        <v>2268</v>
      </c>
      <c r="I54" s="25" t="s">
        <v>8182</v>
      </c>
    </row>
    <row r="55" spans="1:9" ht="16.5">
      <c r="A55" s="12" t="s">
        <v>1797</v>
      </c>
      <c r="B55" s="18" t="s">
        <v>4051</v>
      </c>
      <c r="C55" s="18" t="s">
        <v>2362</v>
      </c>
      <c r="D55" s="12" t="s">
        <v>1798</v>
      </c>
      <c r="E55" s="12" t="s">
        <v>2270</v>
      </c>
      <c r="F55" s="35">
        <v>0</v>
      </c>
      <c r="G55" s="35">
        <v>1</v>
      </c>
      <c r="H55" s="12" t="s">
        <v>2268</v>
      </c>
      <c r="I55" s="25" t="s">
        <v>8182</v>
      </c>
    </row>
    <row r="56" spans="1:9" ht="16.5">
      <c r="A56" s="12" t="s">
        <v>1799</v>
      </c>
      <c r="B56" s="18" t="s">
        <v>4052</v>
      </c>
      <c r="C56" s="18" t="s">
        <v>2362</v>
      </c>
      <c r="D56" s="12" t="s">
        <v>1800</v>
      </c>
      <c r="E56" s="12" t="s">
        <v>2270</v>
      </c>
      <c r="F56" s="35">
        <v>0</v>
      </c>
      <c r="G56" s="35">
        <v>2</v>
      </c>
      <c r="H56" s="12" t="s">
        <v>2268</v>
      </c>
      <c r="I56" s="25" t="s">
        <v>8182</v>
      </c>
    </row>
    <row r="57" spans="1:9" ht="16.5">
      <c r="A57" s="12" t="s">
        <v>1801</v>
      </c>
      <c r="B57" s="18" t="s">
        <v>4053</v>
      </c>
      <c r="C57" s="18" t="s">
        <v>2361</v>
      </c>
      <c r="D57" s="12" t="s">
        <v>1802</v>
      </c>
      <c r="E57" s="12" t="s">
        <v>2270</v>
      </c>
      <c r="F57" s="35">
        <v>0</v>
      </c>
      <c r="G57" s="35">
        <v>2</v>
      </c>
      <c r="H57" s="12" t="s">
        <v>2268</v>
      </c>
      <c r="I57" s="25" t="s">
        <v>8182</v>
      </c>
    </row>
    <row r="58" spans="1:9" ht="16.5">
      <c r="A58" s="12" t="s">
        <v>1803</v>
      </c>
      <c r="B58" s="18" t="s">
        <v>4054</v>
      </c>
      <c r="C58" s="18" t="s">
        <v>2362</v>
      </c>
      <c r="D58" s="12" t="s">
        <v>1804</v>
      </c>
      <c r="E58" s="12" t="s">
        <v>2270</v>
      </c>
      <c r="F58" s="35">
        <v>0</v>
      </c>
      <c r="G58" s="35">
        <v>1</v>
      </c>
      <c r="H58" s="12" t="s">
        <v>2268</v>
      </c>
      <c r="I58" s="25" t="s">
        <v>8182</v>
      </c>
    </row>
    <row r="59" spans="1:9" ht="16.5">
      <c r="A59" s="12" t="s">
        <v>1805</v>
      </c>
      <c r="B59" s="18" t="s">
        <v>4055</v>
      </c>
      <c r="C59" s="18" t="s">
        <v>2366</v>
      </c>
      <c r="D59" s="12" t="s">
        <v>1806</v>
      </c>
      <c r="E59" s="12" t="s">
        <v>2270</v>
      </c>
      <c r="F59" s="35">
        <v>0</v>
      </c>
      <c r="G59" s="35">
        <v>1</v>
      </c>
      <c r="H59" s="12" t="s">
        <v>2268</v>
      </c>
      <c r="I59" s="25" t="s">
        <v>8182</v>
      </c>
    </row>
    <row r="60" spans="1:9" ht="16.5">
      <c r="A60" s="12" t="s">
        <v>1807</v>
      </c>
      <c r="B60" s="18" t="s">
        <v>4056</v>
      </c>
      <c r="C60" s="18" t="s">
        <v>2362</v>
      </c>
      <c r="D60" s="12" t="s">
        <v>1808</v>
      </c>
      <c r="E60" s="12" t="s">
        <v>2270</v>
      </c>
      <c r="F60" s="35">
        <v>0</v>
      </c>
      <c r="G60" s="35">
        <v>1</v>
      </c>
      <c r="H60" s="12" t="s">
        <v>2268</v>
      </c>
      <c r="I60" s="25" t="s">
        <v>8182</v>
      </c>
    </row>
    <row r="61" spans="1:9" ht="16.5">
      <c r="A61" s="12" t="s">
        <v>1809</v>
      </c>
      <c r="B61" s="18" t="s">
        <v>4057</v>
      </c>
      <c r="C61" s="18" t="s">
        <v>2366</v>
      </c>
      <c r="D61" s="12" t="s">
        <v>1810</v>
      </c>
      <c r="E61" s="12" t="s">
        <v>2270</v>
      </c>
      <c r="F61" s="35">
        <v>0</v>
      </c>
      <c r="G61" s="35">
        <v>1</v>
      </c>
      <c r="H61" s="12" t="s">
        <v>2268</v>
      </c>
      <c r="I61" s="25" t="s">
        <v>8182</v>
      </c>
    </row>
    <row r="62" spans="1:9" ht="16.5">
      <c r="A62" s="12" t="s">
        <v>1811</v>
      </c>
      <c r="B62" s="18" t="s">
        <v>4058</v>
      </c>
      <c r="C62" s="18" t="s">
        <v>2367</v>
      </c>
      <c r="D62" s="12" t="s">
        <v>1812</v>
      </c>
      <c r="E62" s="12" t="s">
        <v>2270</v>
      </c>
      <c r="F62" s="35">
        <v>0</v>
      </c>
      <c r="G62" s="35">
        <v>2</v>
      </c>
      <c r="H62" s="12" t="s">
        <v>2268</v>
      </c>
      <c r="I62" s="25" t="s">
        <v>8182</v>
      </c>
    </row>
    <row r="63" spans="1:9" ht="16.5">
      <c r="A63" s="12" t="s">
        <v>1813</v>
      </c>
      <c r="B63" s="18" t="s">
        <v>4059</v>
      </c>
      <c r="C63" s="18" t="s">
        <v>2368</v>
      </c>
      <c r="D63" s="12" t="s">
        <v>1814</v>
      </c>
      <c r="E63" s="12" t="s">
        <v>2270</v>
      </c>
      <c r="F63" s="35">
        <v>0</v>
      </c>
      <c r="G63" s="35">
        <v>1</v>
      </c>
      <c r="H63" s="12" t="s">
        <v>2268</v>
      </c>
      <c r="I63" s="25" t="s">
        <v>8182</v>
      </c>
    </row>
    <row r="64" spans="1:9" ht="16.5">
      <c r="A64" s="12" t="s">
        <v>1815</v>
      </c>
      <c r="B64" s="18" t="s">
        <v>4059</v>
      </c>
      <c r="C64" s="18" t="s">
        <v>2368</v>
      </c>
      <c r="D64" s="12" t="s">
        <v>1816</v>
      </c>
      <c r="E64" s="12" t="s">
        <v>2270</v>
      </c>
      <c r="F64" s="35">
        <v>0</v>
      </c>
      <c r="G64" s="35">
        <v>1</v>
      </c>
      <c r="H64" s="12" t="s">
        <v>2268</v>
      </c>
      <c r="I64" s="25" t="s">
        <v>8182</v>
      </c>
    </row>
    <row r="65" spans="1:9" ht="16.5">
      <c r="A65" s="12" t="s">
        <v>1817</v>
      </c>
      <c r="B65" s="18" t="s">
        <v>4060</v>
      </c>
      <c r="C65" s="18" t="s">
        <v>2369</v>
      </c>
      <c r="D65" s="12" t="s">
        <v>1818</v>
      </c>
      <c r="E65" s="12" t="s">
        <v>2270</v>
      </c>
      <c r="F65" s="35">
        <v>0</v>
      </c>
      <c r="G65" s="35">
        <v>2</v>
      </c>
      <c r="H65" s="12" t="s">
        <v>2268</v>
      </c>
      <c r="I65" s="25" t="s">
        <v>8182</v>
      </c>
    </row>
    <row r="66" spans="1:9" ht="16.5">
      <c r="A66" s="12" t="s">
        <v>1819</v>
      </c>
      <c r="B66" s="18" t="s">
        <v>4288</v>
      </c>
      <c r="C66" s="18" t="s">
        <v>2370</v>
      </c>
      <c r="D66" s="12" t="s">
        <v>1820</v>
      </c>
      <c r="E66" s="12" t="s">
        <v>2270</v>
      </c>
      <c r="F66" s="35">
        <v>0</v>
      </c>
      <c r="G66" s="35">
        <v>2</v>
      </c>
      <c r="H66" s="12" t="s">
        <v>2268</v>
      </c>
      <c r="I66" s="25" t="s">
        <v>8182</v>
      </c>
    </row>
    <row r="67" spans="1:9" ht="16.5">
      <c r="A67" s="12" t="s">
        <v>1821</v>
      </c>
      <c r="B67" s="18" t="s">
        <v>2371</v>
      </c>
      <c r="C67" s="18" t="s">
        <v>2372</v>
      </c>
      <c r="D67" s="12" t="s">
        <v>1822</v>
      </c>
      <c r="E67" s="12" t="s">
        <v>2270</v>
      </c>
      <c r="F67" s="35">
        <v>0</v>
      </c>
      <c r="G67" s="35">
        <v>2</v>
      </c>
      <c r="H67" s="12" t="s">
        <v>2268</v>
      </c>
      <c r="I67" s="25" t="s">
        <v>8182</v>
      </c>
    </row>
    <row r="68" spans="1:9" ht="16.5">
      <c r="A68" s="12" t="s">
        <v>1823</v>
      </c>
      <c r="B68" s="18" t="s">
        <v>4061</v>
      </c>
      <c r="C68" s="18" t="s">
        <v>2373</v>
      </c>
      <c r="D68" s="12" t="s">
        <v>1824</v>
      </c>
      <c r="E68" s="12" t="s">
        <v>2270</v>
      </c>
      <c r="F68" s="35">
        <v>0</v>
      </c>
      <c r="G68" s="35">
        <v>1</v>
      </c>
      <c r="H68" s="12" t="s">
        <v>2268</v>
      </c>
      <c r="I68" s="25" t="s">
        <v>8182</v>
      </c>
    </row>
    <row r="69" spans="1:9" ht="16.5">
      <c r="A69" s="12" t="s">
        <v>1825</v>
      </c>
      <c r="B69" s="18" t="s">
        <v>4062</v>
      </c>
      <c r="C69" s="18" t="s">
        <v>2374</v>
      </c>
      <c r="D69" s="12" t="s">
        <v>1826</v>
      </c>
      <c r="E69" s="12" t="s">
        <v>2270</v>
      </c>
      <c r="F69" s="35">
        <v>0</v>
      </c>
      <c r="G69" s="35">
        <v>1</v>
      </c>
      <c r="H69" s="12" t="s">
        <v>2268</v>
      </c>
      <c r="I69" s="25" t="s">
        <v>8182</v>
      </c>
    </row>
    <row r="70" spans="1:9" ht="16.5">
      <c r="A70" s="12" t="s">
        <v>1827</v>
      </c>
      <c r="B70" s="18" t="s">
        <v>2375</v>
      </c>
      <c r="C70" s="18" t="s">
        <v>2376</v>
      </c>
      <c r="D70" s="12" t="s">
        <v>1828</v>
      </c>
      <c r="E70" s="12" t="s">
        <v>2270</v>
      </c>
      <c r="F70" s="35">
        <v>0</v>
      </c>
      <c r="G70" s="35">
        <v>2</v>
      </c>
      <c r="H70" s="12" t="s">
        <v>2268</v>
      </c>
      <c r="I70" s="25" t="s">
        <v>8182</v>
      </c>
    </row>
    <row r="71" spans="1:9" ht="16.5">
      <c r="A71" s="12" t="s">
        <v>1829</v>
      </c>
      <c r="B71" s="18" t="s">
        <v>2377</v>
      </c>
      <c r="C71" s="18" t="s">
        <v>2378</v>
      </c>
      <c r="D71" s="12" t="s">
        <v>1830</v>
      </c>
      <c r="E71" s="12" t="s">
        <v>2270</v>
      </c>
      <c r="F71" s="35">
        <v>0</v>
      </c>
      <c r="G71" s="35">
        <v>1</v>
      </c>
      <c r="H71" s="12" t="s">
        <v>2268</v>
      </c>
      <c r="I71" s="25" t="s">
        <v>8182</v>
      </c>
    </row>
    <row r="72" spans="1:9" ht="16.5">
      <c r="A72" s="12" t="s">
        <v>1831</v>
      </c>
      <c r="B72" s="18" t="s">
        <v>4063</v>
      </c>
      <c r="C72" s="18" t="s">
        <v>2379</v>
      </c>
      <c r="D72" s="12" t="s">
        <v>1832</v>
      </c>
      <c r="E72" s="12" t="s">
        <v>2270</v>
      </c>
      <c r="F72" s="35">
        <v>0</v>
      </c>
      <c r="G72" s="35">
        <v>1</v>
      </c>
      <c r="H72" s="12" t="s">
        <v>2268</v>
      </c>
      <c r="I72" s="25" t="s">
        <v>8182</v>
      </c>
    </row>
    <row r="73" spans="1:9" ht="16.5">
      <c r="A73" s="12" t="s">
        <v>1833</v>
      </c>
      <c r="B73" s="18" t="s">
        <v>4064</v>
      </c>
      <c r="C73" s="18" t="s">
        <v>2380</v>
      </c>
      <c r="D73" s="12" t="s">
        <v>1834</v>
      </c>
      <c r="E73" s="12" t="s">
        <v>2270</v>
      </c>
      <c r="F73" s="35">
        <v>0</v>
      </c>
      <c r="G73" s="35">
        <v>3</v>
      </c>
      <c r="H73" s="12" t="s">
        <v>2268</v>
      </c>
      <c r="I73" s="25" t="s">
        <v>8182</v>
      </c>
    </row>
    <row r="74" spans="1:9" ht="16.5">
      <c r="A74" s="12" t="s">
        <v>1835</v>
      </c>
      <c r="B74" s="18" t="s">
        <v>4065</v>
      </c>
      <c r="C74" s="18" t="s">
        <v>2381</v>
      </c>
      <c r="D74" s="12" t="s">
        <v>1836</v>
      </c>
      <c r="E74" s="12" t="s">
        <v>2270</v>
      </c>
      <c r="F74" s="35">
        <v>0</v>
      </c>
      <c r="G74" s="35">
        <v>1</v>
      </c>
      <c r="H74" s="12" t="s">
        <v>2268</v>
      </c>
      <c r="I74" s="25" t="s">
        <v>8182</v>
      </c>
    </row>
    <row r="75" spans="1:9" ht="16.5">
      <c r="A75" s="12" t="s">
        <v>1837</v>
      </c>
      <c r="B75" s="18" t="s">
        <v>4289</v>
      </c>
      <c r="C75" s="18" t="s">
        <v>2382</v>
      </c>
      <c r="D75" s="12" t="s">
        <v>1838</v>
      </c>
      <c r="E75" s="12" t="s">
        <v>2270</v>
      </c>
      <c r="F75" s="35">
        <v>0</v>
      </c>
      <c r="G75" s="35">
        <v>4</v>
      </c>
      <c r="H75" s="12" t="s">
        <v>2268</v>
      </c>
      <c r="I75" s="25" t="s">
        <v>8182</v>
      </c>
    </row>
    <row r="76" spans="1:9" ht="16.5">
      <c r="A76" s="12" t="s">
        <v>1839</v>
      </c>
      <c r="B76" s="18" t="s">
        <v>4066</v>
      </c>
      <c r="C76" s="18" t="s">
        <v>2383</v>
      </c>
      <c r="D76" s="12" t="s">
        <v>1840</v>
      </c>
      <c r="E76" s="12" t="s">
        <v>2270</v>
      </c>
      <c r="F76" s="35">
        <v>0</v>
      </c>
      <c r="G76" s="35">
        <v>6</v>
      </c>
      <c r="H76" s="12" t="s">
        <v>2268</v>
      </c>
      <c r="I76" s="25" t="s">
        <v>8182</v>
      </c>
    </row>
    <row r="77" spans="1:9" ht="16.5">
      <c r="A77" s="12" t="s">
        <v>1841</v>
      </c>
      <c r="B77" s="18" t="s">
        <v>4067</v>
      </c>
      <c r="C77" s="18" t="s">
        <v>2295</v>
      </c>
      <c r="D77" s="12" t="s">
        <v>1842</v>
      </c>
      <c r="E77" s="12" t="s">
        <v>2270</v>
      </c>
      <c r="F77" s="35">
        <v>0</v>
      </c>
      <c r="G77" s="35">
        <v>12</v>
      </c>
      <c r="H77" s="12" t="s">
        <v>2268</v>
      </c>
      <c r="I77" s="25" t="s">
        <v>8182</v>
      </c>
    </row>
    <row r="78" spans="1:9" ht="16.5">
      <c r="A78" s="12" t="s">
        <v>1843</v>
      </c>
      <c r="B78" s="18" t="s">
        <v>4067</v>
      </c>
      <c r="C78" s="18" t="s">
        <v>2295</v>
      </c>
      <c r="D78" s="12" t="s">
        <v>1844</v>
      </c>
      <c r="E78" s="12" t="s">
        <v>2270</v>
      </c>
      <c r="F78" s="35">
        <v>0</v>
      </c>
      <c r="G78" s="35">
        <v>4</v>
      </c>
      <c r="H78" s="12" t="s">
        <v>2268</v>
      </c>
      <c r="I78" s="25" t="s">
        <v>8182</v>
      </c>
    </row>
    <row r="79" spans="1:9" ht="16.5">
      <c r="A79" s="12" t="s">
        <v>1845</v>
      </c>
      <c r="B79" s="18" t="s">
        <v>4067</v>
      </c>
      <c r="C79" s="18" t="s">
        <v>2295</v>
      </c>
      <c r="D79" s="12" t="s">
        <v>1846</v>
      </c>
      <c r="E79" s="12" t="s">
        <v>2270</v>
      </c>
      <c r="F79" s="35">
        <v>0</v>
      </c>
      <c r="G79" s="35">
        <v>4</v>
      </c>
      <c r="H79" s="12" t="s">
        <v>2268</v>
      </c>
      <c r="I79" s="25" t="s">
        <v>8182</v>
      </c>
    </row>
    <row r="80" spans="1:9" ht="16.5">
      <c r="A80" s="12" t="s">
        <v>1847</v>
      </c>
      <c r="B80" s="18" t="s">
        <v>4067</v>
      </c>
      <c r="C80" s="18" t="s">
        <v>2295</v>
      </c>
      <c r="D80" s="12" t="s">
        <v>1848</v>
      </c>
      <c r="E80" s="12" t="s">
        <v>2270</v>
      </c>
      <c r="F80" s="35">
        <v>0</v>
      </c>
      <c r="G80" s="35">
        <v>5</v>
      </c>
      <c r="H80" s="12" t="s">
        <v>2268</v>
      </c>
      <c r="I80" s="25" t="s">
        <v>8182</v>
      </c>
    </row>
    <row r="81" spans="1:9" ht="16.5">
      <c r="A81" s="12" t="s">
        <v>1849</v>
      </c>
      <c r="B81" s="18" t="s">
        <v>4068</v>
      </c>
      <c r="C81" s="18" t="s">
        <v>2384</v>
      </c>
      <c r="D81" s="12" t="s">
        <v>1850</v>
      </c>
      <c r="E81" s="12" t="s">
        <v>2270</v>
      </c>
      <c r="F81" s="35">
        <v>0</v>
      </c>
      <c r="G81" s="35">
        <v>3</v>
      </c>
      <c r="H81" s="12" t="s">
        <v>2268</v>
      </c>
      <c r="I81" s="25" t="s">
        <v>8182</v>
      </c>
    </row>
    <row r="82" spans="1:9" ht="16.5">
      <c r="A82" s="12" t="s">
        <v>1851</v>
      </c>
      <c r="B82" s="18" t="s">
        <v>4069</v>
      </c>
      <c r="C82" s="18" t="s">
        <v>2373</v>
      </c>
      <c r="D82" s="12" t="s">
        <v>1852</v>
      </c>
      <c r="E82" s="12" t="s">
        <v>2270</v>
      </c>
      <c r="F82" s="35">
        <v>0</v>
      </c>
      <c r="G82" s="35">
        <v>4</v>
      </c>
      <c r="H82" s="12" t="s">
        <v>2268</v>
      </c>
      <c r="I82" s="25" t="s">
        <v>8182</v>
      </c>
    </row>
    <row r="83" spans="1:9" ht="16.5">
      <c r="A83" s="12" t="s">
        <v>1853</v>
      </c>
      <c r="B83" s="18" t="s">
        <v>4070</v>
      </c>
      <c r="C83" s="18" t="s">
        <v>2385</v>
      </c>
      <c r="D83" s="12" t="s">
        <v>1854</v>
      </c>
      <c r="E83" s="12" t="s">
        <v>2270</v>
      </c>
      <c r="F83" s="35">
        <v>0</v>
      </c>
      <c r="G83" s="35">
        <v>1</v>
      </c>
      <c r="H83" s="12" t="s">
        <v>2268</v>
      </c>
      <c r="I83" s="25" t="s">
        <v>8182</v>
      </c>
    </row>
    <row r="84" spans="1:9" ht="16.5">
      <c r="A84" s="12" t="s">
        <v>1855</v>
      </c>
      <c r="B84" s="18" t="s">
        <v>4071</v>
      </c>
      <c r="C84" s="18" t="s">
        <v>2386</v>
      </c>
      <c r="D84" s="12" t="s">
        <v>1856</v>
      </c>
      <c r="E84" s="12" t="s">
        <v>2270</v>
      </c>
      <c r="F84" s="35">
        <v>0</v>
      </c>
      <c r="G84" s="35">
        <v>1</v>
      </c>
      <c r="H84" s="12" t="s">
        <v>2268</v>
      </c>
      <c r="I84" s="25" t="s">
        <v>8182</v>
      </c>
    </row>
    <row r="85" spans="1:9" ht="16.5">
      <c r="A85" s="12" t="s">
        <v>1857</v>
      </c>
      <c r="B85" s="18" t="s">
        <v>4072</v>
      </c>
      <c r="C85" s="18" t="s">
        <v>2387</v>
      </c>
      <c r="D85" s="12" t="s">
        <v>1858</v>
      </c>
      <c r="E85" s="12" t="s">
        <v>2270</v>
      </c>
      <c r="F85" s="35">
        <v>0</v>
      </c>
      <c r="G85" s="35">
        <v>1</v>
      </c>
      <c r="H85" s="12" t="s">
        <v>2268</v>
      </c>
      <c r="I85" s="25" t="s">
        <v>8182</v>
      </c>
    </row>
    <row r="86" spans="1:9" ht="16.5">
      <c r="A86" s="12" t="s">
        <v>1859</v>
      </c>
      <c r="B86" s="18" t="s">
        <v>4073</v>
      </c>
      <c r="C86" s="18" t="s">
        <v>2388</v>
      </c>
      <c r="D86" s="12" t="s">
        <v>1860</v>
      </c>
      <c r="E86" s="12" t="s">
        <v>2270</v>
      </c>
      <c r="F86" s="35">
        <v>0</v>
      </c>
      <c r="G86" s="35">
        <v>1</v>
      </c>
      <c r="H86" s="12" t="s">
        <v>2268</v>
      </c>
      <c r="I86" s="25" t="s">
        <v>8182</v>
      </c>
    </row>
    <row r="87" spans="1:9" ht="16.5">
      <c r="A87" s="12" t="s">
        <v>1861</v>
      </c>
      <c r="B87" s="18" t="s">
        <v>4074</v>
      </c>
      <c r="C87" s="18" t="s">
        <v>2389</v>
      </c>
      <c r="D87" s="12" t="s">
        <v>1862</v>
      </c>
      <c r="E87" s="12" t="s">
        <v>2270</v>
      </c>
      <c r="F87" s="35">
        <v>0</v>
      </c>
      <c r="G87" s="35">
        <v>1</v>
      </c>
      <c r="H87" s="12" t="s">
        <v>2268</v>
      </c>
      <c r="I87" s="25" t="s">
        <v>8182</v>
      </c>
    </row>
    <row r="88" spans="1:9" ht="16.5">
      <c r="A88" s="12" t="s">
        <v>1863</v>
      </c>
      <c r="B88" s="18" t="s">
        <v>4075</v>
      </c>
      <c r="C88" s="18" t="s">
        <v>2390</v>
      </c>
      <c r="D88" s="12" t="s">
        <v>1864</v>
      </c>
      <c r="E88" s="12" t="s">
        <v>2270</v>
      </c>
      <c r="F88" s="35">
        <v>0</v>
      </c>
      <c r="G88" s="35">
        <v>2</v>
      </c>
      <c r="H88" s="12" t="s">
        <v>2268</v>
      </c>
      <c r="I88" s="25" t="s">
        <v>8182</v>
      </c>
    </row>
    <row r="89" spans="1:9" ht="16.5">
      <c r="A89" s="12" t="s">
        <v>1865</v>
      </c>
      <c r="B89" s="18" t="s">
        <v>4076</v>
      </c>
      <c r="C89" s="18" t="s">
        <v>2391</v>
      </c>
      <c r="D89" s="12" t="s">
        <v>1866</v>
      </c>
      <c r="E89" s="12" t="s">
        <v>2270</v>
      </c>
      <c r="F89" s="35">
        <v>0</v>
      </c>
      <c r="G89" s="35">
        <v>1</v>
      </c>
      <c r="H89" s="12" t="s">
        <v>2268</v>
      </c>
      <c r="I89" s="25" t="s">
        <v>8182</v>
      </c>
    </row>
    <row r="90" spans="1:9" ht="16.5">
      <c r="A90" s="12" t="s">
        <v>1867</v>
      </c>
      <c r="B90" s="18" t="s">
        <v>4077</v>
      </c>
      <c r="C90" s="18" t="s">
        <v>2392</v>
      </c>
      <c r="D90" s="12" t="s">
        <v>1868</v>
      </c>
      <c r="E90" s="12" t="s">
        <v>2270</v>
      </c>
      <c r="F90" s="35">
        <v>0</v>
      </c>
      <c r="G90" s="35">
        <v>1</v>
      </c>
      <c r="H90" s="12" t="s">
        <v>2268</v>
      </c>
      <c r="I90" s="25" t="s">
        <v>8182</v>
      </c>
    </row>
    <row r="91" spans="1:9" ht="16.5">
      <c r="A91" s="12" t="s">
        <v>1869</v>
      </c>
      <c r="B91" s="18" t="s">
        <v>4078</v>
      </c>
      <c r="C91" s="18" t="s">
        <v>2393</v>
      </c>
      <c r="D91" s="12" t="s">
        <v>1870</v>
      </c>
      <c r="E91" s="12" t="s">
        <v>2270</v>
      </c>
      <c r="F91" s="35">
        <v>0</v>
      </c>
      <c r="G91" s="35">
        <v>1</v>
      </c>
      <c r="H91" s="12" t="s">
        <v>2268</v>
      </c>
      <c r="I91" s="25" t="s">
        <v>8182</v>
      </c>
    </row>
    <row r="92" spans="1:9" ht="16.5">
      <c r="A92" s="12" t="s">
        <v>1871</v>
      </c>
      <c r="B92" s="18" t="s">
        <v>4079</v>
      </c>
      <c r="C92" s="18" t="s">
        <v>2394</v>
      </c>
      <c r="D92" s="12" t="s">
        <v>1872</v>
      </c>
      <c r="E92" s="12" t="s">
        <v>2270</v>
      </c>
      <c r="F92" s="35">
        <v>0</v>
      </c>
      <c r="G92" s="35">
        <v>1</v>
      </c>
      <c r="H92" s="12" t="s">
        <v>2268</v>
      </c>
      <c r="I92" s="25" t="s">
        <v>8182</v>
      </c>
    </row>
    <row r="93" spans="1:9" ht="16.5">
      <c r="A93" s="12" t="s">
        <v>1873</v>
      </c>
      <c r="B93" s="18" t="s">
        <v>4080</v>
      </c>
      <c r="C93" s="18" t="s">
        <v>2395</v>
      </c>
      <c r="D93" s="12" t="s">
        <v>1874</v>
      </c>
      <c r="E93" s="12" t="s">
        <v>2270</v>
      </c>
      <c r="F93" s="35">
        <v>0</v>
      </c>
      <c r="G93" s="35">
        <v>2</v>
      </c>
      <c r="H93" s="12" t="s">
        <v>2268</v>
      </c>
      <c r="I93" s="25" t="s">
        <v>8182</v>
      </c>
    </row>
    <row r="94" spans="1:9" ht="16.5">
      <c r="A94" s="12" t="s">
        <v>1875</v>
      </c>
      <c r="B94" s="18" t="s">
        <v>4081</v>
      </c>
      <c r="C94" s="18" t="s">
        <v>2396</v>
      </c>
      <c r="D94" s="12" t="s">
        <v>1876</v>
      </c>
      <c r="E94" s="12" t="s">
        <v>2270</v>
      </c>
      <c r="F94" s="35">
        <v>0</v>
      </c>
      <c r="G94" s="35">
        <v>1</v>
      </c>
      <c r="H94" s="12" t="s">
        <v>2268</v>
      </c>
      <c r="I94" s="25" t="s">
        <v>8182</v>
      </c>
    </row>
    <row r="95" spans="1:9" ht="16.5">
      <c r="A95" s="12" t="s">
        <v>1877</v>
      </c>
      <c r="B95" s="18" t="s">
        <v>4081</v>
      </c>
      <c r="C95" s="18" t="s">
        <v>2396</v>
      </c>
      <c r="D95" s="12" t="s">
        <v>1878</v>
      </c>
      <c r="E95" s="12" t="s">
        <v>2270</v>
      </c>
      <c r="F95" s="35">
        <v>0</v>
      </c>
      <c r="G95" s="35">
        <v>1</v>
      </c>
      <c r="H95" s="12" t="s">
        <v>2268</v>
      </c>
      <c r="I95" s="25" t="s">
        <v>8182</v>
      </c>
    </row>
    <row r="96" spans="1:9" ht="16.5">
      <c r="A96" s="12" t="s">
        <v>1879</v>
      </c>
      <c r="B96" s="18" t="s">
        <v>4081</v>
      </c>
      <c r="C96" s="18" t="s">
        <v>2396</v>
      </c>
      <c r="D96" s="12" t="s">
        <v>1880</v>
      </c>
      <c r="E96" s="12" t="s">
        <v>2270</v>
      </c>
      <c r="F96" s="35">
        <v>0</v>
      </c>
      <c r="G96" s="35">
        <v>1</v>
      </c>
      <c r="H96" s="12" t="s">
        <v>2268</v>
      </c>
      <c r="I96" s="25" t="s">
        <v>8182</v>
      </c>
    </row>
    <row r="97" spans="1:9" ht="16.5">
      <c r="A97" s="12" t="s">
        <v>1881</v>
      </c>
      <c r="B97" s="18" t="s">
        <v>4081</v>
      </c>
      <c r="C97" s="18" t="s">
        <v>2396</v>
      </c>
      <c r="D97" s="12" t="s">
        <v>1882</v>
      </c>
      <c r="E97" s="12" t="s">
        <v>2270</v>
      </c>
      <c r="F97" s="35">
        <v>0</v>
      </c>
      <c r="G97" s="35">
        <v>1</v>
      </c>
      <c r="H97" s="12" t="s">
        <v>2268</v>
      </c>
      <c r="I97" s="25" t="s">
        <v>8182</v>
      </c>
    </row>
    <row r="98" spans="1:9" ht="16.5">
      <c r="A98" s="12" t="s">
        <v>1883</v>
      </c>
      <c r="B98" s="18" t="s">
        <v>3986</v>
      </c>
      <c r="C98" s="18" t="s">
        <v>1111</v>
      </c>
      <c r="D98" s="12" t="s">
        <v>1884</v>
      </c>
      <c r="E98" s="12" t="s">
        <v>2270</v>
      </c>
      <c r="F98" s="35">
        <v>0</v>
      </c>
      <c r="G98" s="35">
        <v>1</v>
      </c>
      <c r="H98" s="12" t="s">
        <v>2268</v>
      </c>
      <c r="I98" s="25" t="s">
        <v>8182</v>
      </c>
    </row>
    <row r="99" spans="1:9" ht="16.5">
      <c r="A99" s="12" t="s">
        <v>1885</v>
      </c>
      <c r="B99" s="18" t="s">
        <v>4082</v>
      </c>
      <c r="C99" s="18" t="s">
        <v>2397</v>
      </c>
      <c r="D99" s="12" t="s">
        <v>1886</v>
      </c>
      <c r="E99" s="12" t="s">
        <v>2270</v>
      </c>
      <c r="F99" s="35">
        <v>0</v>
      </c>
      <c r="G99" s="35">
        <v>1</v>
      </c>
      <c r="H99" s="12" t="s">
        <v>2268</v>
      </c>
      <c r="I99" s="25" t="s">
        <v>8182</v>
      </c>
    </row>
    <row r="100" spans="1:9" ht="16.5">
      <c r="A100" s="12" t="s">
        <v>1887</v>
      </c>
      <c r="B100" s="18" t="s">
        <v>4083</v>
      </c>
      <c r="C100" s="18" t="s">
        <v>2398</v>
      </c>
      <c r="D100" s="12" t="s">
        <v>1888</v>
      </c>
      <c r="E100" s="12" t="s">
        <v>2270</v>
      </c>
      <c r="F100" s="35">
        <v>0</v>
      </c>
      <c r="G100" s="35">
        <v>1</v>
      </c>
      <c r="H100" s="12" t="s">
        <v>2268</v>
      </c>
      <c r="I100" s="25" t="s">
        <v>8182</v>
      </c>
    </row>
    <row r="101" spans="1:9" ht="16.5">
      <c r="A101" s="12" t="s">
        <v>1889</v>
      </c>
      <c r="B101" s="18" t="s">
        <v>4084</v>
      </c>
      <c r="C101" s="18" t="s">
        <v>2399</v>
      </c>
      <c r="D101" s="12" t="s">
        <v>1890</v>
      </c>
      <c r="E101" s="12" t="s">
        <v>2270</v>
      </c>
      <c r="F101" s="35">
        <v>0</v>
      </c>
      <c r="G101" s="35">
        <v>1</v>
      </c>
      <c r="H101" s="12" t="s">
        <v>2268</v>
      </c>
      <c r="I101" s="25" t="s">
        <v>8182</v>
      </c>
    </row>
    <row r="102" spans="1:9" ht="16.5">
      <c r="A102" s="12" t="s">
        <v>1891</v>
      </c>
      <c r="B102" s="18" t="s">
        <v>4073</v>
      </c>
      <c r="C102" s="18" t="s">
        <v>2388</v>
      </c>
      <c r="D102" s="12" t="s">
        <v>1892</v>
      </c>
      <c r="E102" s="12" t="s">
        <v>2270</v>
      </c>
      <c r="F102" s="35">
        <v>0</v>
      </c>
      <c r="G102" s="35">
        <v>1</v>
      </c>
      <c r="H102" s="12" t="s">
        <v>2268</v>
      </c>
      <c r="I102" s="25" t="s">
        <v>8182</v>
      </c>
    </row>
    <row r="103" spans="1:9" ht="16.5">
      <c r="A103" s="12" t="s">
        <v>1893</v>
      </c>
      <c r="B103" s="18" t="s">
        <v>4085</v>
      </c>
      <c r="C103" s="18" t="s">
        <v>2400</v>
      </c>
      <c r="D103" s="12" t="s">
        <v>1894</v>
      </c>
      <c r="E103" s="12" t="s">
        <v>2270</v>
      </c>
      <c r="F103" s="35">
        <v>0</v>
      </c>
      <c r="G103" s="35">
        <v>1</v>
      </c>
      <c r="H103" s="12" t="s">
        <v>2268</v>
      </c>
      <c r="I103" s="25" t="s">
        <v>8182</v>
      </c>
    </row>
    <row r="104" spans="1:9" ht="16.5">
      <c r="A104" s="12" t="s">
        <v>1895</v>
      </c>
      <c r="B104" s="18" t="s">
        <v>4086</v>
      </c>
      <c r="C104" s="18" t="s">
        <v>2401</v>
      </c>
      <c r="D104" s="12" t="s">
        <v>1896</v>
      </c>
      <c r="E104" s="12" t="s">
        <v>2270</v>
      </c>
      <c r="F104" s="35">
        <v>0</v>
      </c>
      <c r="G104" s="35">
        <v>1</v>
      </c>
      <c r="H104" s="12" t="s">
        <v>2268</v>
      </c>
      <c r="I104" s="25" t="s">
        <v>8182</v>
      </c>
    </row>
    <row r="105" spans="1:9" ht="16.5">
      <c r="A105" s="12" t="s">
        <v>1897</v>
      </c>
      <c r="B105" s="18" t="s">
        <v>4087</v>
      </c>
      <c r="C105" s="18" t="s">
        <v>2402</v>
      </c>
      <c r="D105" s="12" t="s">
        <v>1898</v>
      </c>
      <c r="E105" s="12" t="s">
        <v>2270</v>
      </c>
      <c r="F105" s="35">
        <v>0</v>
      </c>
      <c r="G105" s="35">
        <v>2</v>
      </c>
      <c r="H105" s="12" t="s">
        <v>2268</v>
      </c>
      <c r="I105" s="25" t="s">
        <v>8182</v>
      </c>
    </row>
    <row r="106" spans="1:9" ht="16.5">
      <c r="A106" s="12" t="s">
        <v>1899</v>
      </c>
      <c r="B106" s="18" t="s">
        <v>4088</v>
      </c>
      <c r="C106" s="18" t="s">
        <v>2403</v>
      </c>
      <c r="D106" s="12" t="s">
        <v>1900</v>
      </c>
      <c r="E106" s="12" t="s">
        <v>2270</v>
      </c>
      <c r="F106" s="35">
        <v>0</v>
      </c>
      <c r="G106" s="35">
        <v>1</v>
      </c>
      <c r="H106" s="12" t="s">
        <v>2268</v>
      </c>
      <c r="I106" s="25" t="s">
        <v>8182</v>
      </c>
    </row>
    <row r="107" spans="1:9" ht="16.5">
      <c r="A107" s="12" t="s">
        <v>1901</v>
      </c>
      <c r="B107" s="18" t="s">
        <v>4089</v>
      </c>
      <c r="C107" s="18" t="s">
        <v>2404</v>
      </c>
      <c r="D107" s="12" t="s">
        <v>1902</v>
      </c>
      <c r="E107" s="12" t="s">
        <v>2270</v>
      </c>
      <c r="F107" s="35">
        <v>0</v>
      </c>
      <c r="G107" s="35">
        <v>1</v>
      </c>
      <c r="H107" s="12" t="s">
        <v>2268</v>
      </c>
      <c r="I107" s="25" t="s">
        <v>8182</v>
      </c>
    </row>
    <row r="108" spans="1:9" ht="16.5">
      <c r="A108" s="12" t="s">
        <v>1903</v>
      </c>
      <c r="B108" s="18" t="s">
        <v>4090</v>
      </c>
      <c r="C108" s="18" t="s">
        <v>2405</v>
      </c>
      <c r="D108" s="12" t="s">
        <v>1904</v>
      </c>
      <c r="E108" s="12" t="s">
        <v>2270</v>
      </c>
      <c r="F108" s="35">
        <v>0</v>
      </c>
      <c r="G108" s="35">
        <v>1</v>
      </c>
      <c r="H108" s="12" t="s">
        <v>2268</v>
      </c>
      <c r="I108" s="25" t="s">
        <v>8182</v>
      </c>
    </row>
    <row r="109" spans="1:9" ht="16.5">
      <c r="A109" s="12" t="s">
        <v>1905</v>
      </c>
      <c r="B109" s="18" t="s">
        <v>4091</v>
      </c>
      <c r="C109" s="18" t="s">
        <v>2406</v>
      </c>
      <c r="D109" s="12" t="s">
        <v>1906</v>
      </c>
      <c r="E109" s="12" t="s">
        <v>2270</v>
      </c>
      <c r="F109" s="35">
        <v>0</v>
      </c>
      <c r="G109" s="35">
        <v>1</v>
      </c>
      <c r="H109" s="12" t="s">
        <v>2268</v>
      </c>
      <c r="I109" s="25" t="s">
        <v>8182</v>
      </c>
    </row>
    <row r="110" spans="1:9" ht="16.5">
      <c r="A110" s="12" t="s">
        <v>1907</v>
      </c>
      <c r="B110" s="18" t="s">
        <v>4092</v>
      </c>
      <c r="C110" s="18" t="s">
        <v>2407</v>
      </c>
      <c r="D110" s="12" t="s">
        <v>1908</v>
      </c>
      <c r="E110" s="12" t="s">
        <v>2270</v>
      </c>
      <c r="F110" s="35">
        <v>0</v>
      </c>
      <c r="G110" s="35">
        <v>1</v>
      </c>
      <c r="H110" s="12" t="s">
        <v>2268</v>
      </c>
      <c r="I110" s="25" t="s">
        <v>8182</v>
      </c>
    </row>
    <row r="111" spans="1:9" ht="16.5">
      <c r="A111" s="12" t="s">
        <v>1909</v>
      </c>
      <c r="B111" s="18" t="s">
        <v>4093</v>
      </c>
      <c r="C111" s="18" t="s">
        <v>2408</v>
      </c>
      <c r="D111" s="12" t="s">
        <v>1910</v>
      </c>
      <c r="E111" s="12" t="s">
        <v>2270</v>
      </c>
      <c r="F111" s="35">
        <v>0</v>
      </c>
      <c r="G111" s="35">
        <v>1</v>
      </c>
      <c r="H111" s="12" t="s">
        <v>2268</v>
      </c>
      <c r="I111" s="25" t="s">
        <v>8182</v>
      </c>
    </row>
    <row r="112" spans="1:9" ht="16.5">
      <c r="A112" s="12" t="s">
        <v>1911</v>
      </c>
      <c r="B112" s="18" t="s">
        <v>4094</v>
      </c>
      <c r="C112" s="18" t="s">
        <v>2409</v>
      </c>
      <c r="D112" s="12" t="s">
        <v>1912</v>
      </c>
      <c r="E112" s="12" t="s">
        <v>2270</v>
      </c>
      <c r="F112" s="35">
        <v>0</v>
      </c>
      <c r="G112" s="35">
        <v>1</v>
      </c>
      <c r="H112" s="12" t="s">
        <v>2268</v>
      </c>
      <c r="I112" s="25" t="s">
        <v>8182</v>
      </c>
    </row>
    <row r="113" spans="1:9" ht="16.5">
      <c r="A113" s="12" t="s">
        <v>1913</v>
      </c>
      <c r="B113" s="18" t="s">
        <v>4095</v>
      </c>
      <c r="C113" s="18" t="s">
        <v>2410</v>
      </c>
      <c r="D113" s="12" t="s">
        <v>1914</v>
      </c>
      <c r="E113" s="12" t="s">
        <v>2270</v>
      </c>
      <c r="F113" s="35">
        <v>0</v>
      </c>
      <c r="G113" s="35">
        <v>1</v>
      </c>
      <c r="H113" s="12" t="s">
        <v>2268</v>
      </c>
      <c r="I113" s="25" t="s">
        <v>8182</v>
      </c>
    </row>
    <row r="114" spans="1:9" ht="16.5">
      <c r="A114" s="12" t="s">
        <v>1915</v>
      </c>
      <c r="B114" s="18" t="s">
        <v>4096</v>
      </c>
      <c r="C114" s="18" t="s">
        <v>2411</v>
      </c>
      <c r="D114" s="12" t="s">
        <v>1916</v>
      </c>
      <c r="E114" s="12" t="s">
        <v>2270</v>
      </c>
      <c r="F114" s="35">
        <v>0</v>
      </c>
      <c r="G114" s="35">
        <v>1</v>
      </c>
      <c r="H114" s="12" t="s">
        <v>2268</v>
      </c>
      <c r="I114" s="25" t="s">
        <v>8182</v>
      </c>
    </row>
    <row r="115" spans="1:9" ht="16.5">
      <c r="A115" s="12" t="s">
        <v>1917</v>
      </c>
      <c r="B115" s="18" t="s">
        <v>4097</v>
      </c>
      <c r="C115" s="18" t="s">
        <v>2412</v>
      </c>
      <c r="D115" s="12" t="s">
        <v>1918</v>
      </c>
      <c r="E115" s="12" t="s">
        <v>2270</v>
      </c>
      <c r="F115" s="35">
        <v>0</v>
      </c>
      <c r="G115" s="35">
        <v>1</v>
      </c>
      <c r="H115" s="12" t="s">
        <v>2268</v>
      </c>
      <c r="I115" s="25" t="s">
        <v>8182</v>
      </c>
    </row>
    <row r="116" spans="1:9" ht="16.5">
      <c r="A116" s="12" t="s">
        <v>1919</v>
      </c>
      <c r="B116" s="18" t="s">
        <v>4098</v>
      </c>
      <c r="C116" s="18" t="s">
        <v>2413</v>
      </c>
      <c r="D116" s="12" t="s">
        <v>1920</v>
      </c>
      <c r="E116" s="12" t="s">
        <v>2270</v>
      </c>
      <c r="F116" s="35">
        <v>0</v>
      </c>
      <c r="G116" s="35">
        <v>1</v>
      </c>
      <c r="H116" s="12" t="s">
        <v>2268</v>
      </c>
      <c r="I116" s="25" t="s">
        <v>8182</v>
      </c>
    </row>
    <row r="117" spans="1:9" ht="16.5">
      <c r="A117" s="12" t="s">
        <v>1921</v>
      </c>
      <c r="B117" s="18" t="s">
        <v>4099</v>
      </c>
      <c r="C117" s="18" t="s">
        <v>2414</v>
      </c>
      <c r="D117" s="12" t="s">
        <v>1922</v>
      </c>
      <c r="E117" s="12" t="s">
        <v>2270</v>
      </c>
      <c r="F117" s="35">
        <v>0</v>
      </c>
      <c r="G117" s="35">
        <v>1</v>
      </c>
      <c r="H117" s="12" t="s">
        <v>2268</v>
      </c>
      <c r="I117" s="25" t="s">
        <v>8182</v>
      </c>
    </row>
    <row r="118" spans="1:9" ht="16.5">
      <c r="A118" s="12" t="s">
        <v>1923</v>
      </c>
      <c r="B118" s="18" t="s">
        <v>4100</v>
      </c>
      <c r="C118" s="18" t="s">
        <v>2415</v>
      </c>
      <c r="D118" s="12" t="s">
        <v>1924</v>
      </c>
      <c r="E118" s="12" t="s">
        <v>2270</v>
      </c>
      <c r="F118" s="35">
        <v>0</v>
      </c>
      <c r="G118" s="35">
        <v>4</v>
      </c>
      <c r="H118" s="12" t="s">
        <v>2268</v>
      </c>
      <c r="I118" s="25" t="s">
        <v>8182</v>
      </c>
    </row>
    <row r="119" spans="1:9" ht="16.5">
      <c r="A119" s="12" t="s">
        <v>1925</v>
      </c>
      <c r="B119" s="18" t="s">
        <v>2416</v>
      </c>
      <c r="C119" s="18" t="s">
        <v>2417</v>
      </c>
      <c r="D119" s="12" t="s">
        <v>1926</v>
      </c>
      <c r="E119" s="12" t="s">
        <v>2270</v>
      </c>
      <c r="F119" s="35">
        <v>0</v>
      </c>
      <c r="G119" s="35">
        <v>1</v>
      </c>
      <c r="H119" s="12" t="s">
        <v>2268</v>
      </c>
      <c r="I119" s="25" t="s">
        <v>8182</v>
      </c>
    </row>
    <row r="120" spans="1:9" ht="16.5">
      <c r="A120" s="12" t="s">
        <v>1927</v>
      </c>
      <c r="B120" s="18" t="s">
        <v>4101</v>
      </c>
      <c r="C120" s="18" t="s">
        <v>2418</v>
      </c>
      <c r="D120" s="12" t="s">
        <v>1928</v>
      </c>
      <c r="E120" s="12" t="s">
        <v>2270</v>
      </c>
      <c r="F120" s="35">
        <v>0</v>
      </c>
      <c r="G120" s="35">
        <v>1</v>
      </c>
      <c r="H120" s="12" t="s">
        <v>2268</v>
      </c>
      <c r="I120" s="25" t="s">
        <v>8182</v>
      </c>
    </row>
    <row r="121" spans="1:9" ht="16.5">
      <c r="A121" s="12" t="s">
        <v>1929</v>
      </c>
      <c r="B121" s="18" t="s">
        <v>4102</v>
      </c>
      <c r="C121" s="18" t="s">
        <v>2419</v>
      </c>
      <c r="D121" s="12" t="s">
        <v>1930</v>
      </c>
      <c r="E121" s="12" t="s">
        <v>2270</v>
      </c>
      <c r="F121" s="35">
        <v>0</v>
      </c>
      <c r="G121" s="35">
        <v>1</v>
      </c>
      <c r="H121" s="12" t="s">
        <v>2268</v>
      </c>
      <c r="I121" s="25" t="s">
        <v>8182</v>
      </c>
    </row>
    <row r="122" spans="1:9" ht="16.5">
      <c r="A122" s="12" t="s">
        <v>1931</v>
      </c>
      <c r="B122" s="18" t="s">
        <v>4103</v>
      </c>
      <c r="C122" s="18" t="s">
        <v>2420</v>
      </c>
      <c r="D122" s="12" t="s">
        <v>1932</v>
      </c>
      <c r="E122" s="12" t="s">
        <v>2270</v>
      </c>
      <c r="F122" s="35">
        <v>0</v>
      </c>
      <c r="G122" s="35">
        <v>1</v>
      </c>
      <c r="H122" s="12" t="s">
        <v>2268</v>
      </c>
      <c r="I122" s="25" t="s">
        <v>8182</v>
      </c>
    </row>
    <row r="123" spans="1:9" ht="16.5">
      <c r="A123" s="12" t="s">
        <v>1933</v>
      </c>
      <c r="B123" s="18" t="s">
        <v>4104</v>
      </c>
      <c r="C123" s="18" t="s">
        <v>2421</v>
      </c>
      <c r="D123" s="12" t="s">
        <v>1934</v>
      </c>
      <c r="E123" s="12" t="s">
        <v>2270</v>
      </c>
      <c r="F123" s="35">
        <v>0</v>
      </c>
      <c r="G123" s="35">
        <v>1</v>
      </c>
      <c r="H123" s="12" t="s">
        <v>2268</v>
      </c>
      <c r="I123" s="25" t="s">
        <v>8182</v>
      </c>
    </row>
    <row r="124" spans="1:9" ht="16.5">
      <c r="A124" s="12" t="s">
        <v>1935</v>
      </c>
      <c r="B124" s="18" t="s">
        <v>4105</v>
      </c>
      <c r="C124" s="18" t="s">
        <v>2422</v>
      </c>
      <c r="D124" s="12" t="s">
        <v>1936</v>
      </c>
      <c r="E124" s="12" t="s">
        <v>2270</v>
      </c>
      <c r="F124" s="35">
        <v>0</v>
      </c>
      <c r="G124" s="35">
        <v>1</v>
      </c>
      <c r="H124" s="12" t="s">
        <v>2268</v>
      </c>
      <c r="I124" s="25" t="s">
        <v>8182</v>
      </c>
    </row>
    <row r="125" spans="1:9" ht="16.5">
      <c r="A125" s="12" t="s">
        <v>1937</v>
      </c>
      <c r="B125" s="18" t="s">
        <v>4106</v>
      </c>
      <c r="C125" s="18" t="s">
        <v>2423</v>
      </c>
      <c r="D125" s="12" t="s">
        <v>1938</v>
      </c>
      <c r="E125" s="12" t="s">
        <v>2270</v>
      </c>
      <c r="F125" s="35">
        <v>0</v>
      </c>
      <c r="G125" s="35">
        <v>1</v>
      </c>
      <c r="H125" s="12" t="s">
        <v>2268</v>
      </c>
      <c r="I125" s="25" t="s">
        <v>8182</v>
      </c>
    </row>
    <row r="126" spans="1:9" ht="16.5">
      <c r="A126" s="12" t="s">
        <v>1939</v>
      </c>
      <c r="B126" s="18" t="s">
        <v>4107</v>
      </c>
      <c r="C126" s="18" t="s">
        <v>2424</v>
      </c>
      <c r="D126" s="12" t="s">
        <v>1940</v>
      </c>
      <c r="E126" s="12" t="s">
        <v>2270</v>
      </c>
      <c r="F126" s="35">
        <v>0</v>
      </c>
      <c r="G126" s="35">
        <v>1</v>
      </c>
      <c r="H126" s="12" t="s">
        <v>2268</v>
      </c>
      <c r="I126" s="25" t="s">
        <v>8182</v>
      </c>
    </row>
    <row r="127" spans="1:9" ht="16.5">
      <c r="A127" s="12" t="s">
        <v>1941</v>
      </c>
      <c r="B127" s="18" t="s">
        <v>4108</v>
      </c>
      <c r="C127" s="18" t="s">
        <v>2425</v>
      </c>
      <c r="D127" s="12" t="s">
        <v>1942</v>
      </c>
      <c r="E127" s="12" t="s">
        <v>2270</v>
      </c>
      <c r="F127" s="35">
        <v>0</v>
      </c>
      <c r="G127" s="35">
        <v>1</v>
      </c>
      <c r="H127" s="12" t="s">
        <v>2268</v>
      </c>
      <c r="I127" s="25" t="s">
        <v>8182</v>
      </c>
    </row>
    <row r="128" spans="1:9" ht="16.5">
      <c r="A128" s="12" t="s">
        <v>1943</v>
      </c>
      <c r="B128" s="18" t="s">
        <v>4109</v>
      </c>
      <c r="C128" s="18" t="s">
        <v>2426</v>
      </c>
      <c r="D128" s="12" t="s">
        <v>1944</v>
      </c>
      <c r="E128" s="12" t="s">
        <v>2270</v>
      </c>
      <c r="F128" s="35">
        <v>0</v>
      </c>
      <c r="G128" s="35">
        <v>1</v>
      </c>
      <c r="H128" s="12" t="s">
        <v>2268</v>
      </c>
      <c r="I128" s="25" t="s">
        <v>8182</v>
      </c>
    </row>
    <row r="129" spans="1:9" ht="16.5">
      <c r="A129" s="12" t="s">
        <v>1945</v>
      </c>
      <c r="B129" s="18" t="s">
        <v>4110</v>
      </c>
      <c r="C129" s="18" t="s">
        <v>2427</v>
      </c>
      <c r="D129" s="12" t="s">
        <v>1946</v>
      </c>
      <c r="E129" s="12" t="s">
        <v>2270</v>
      </c>
      <c r="F129" s="35">
        <v>0</v>
      </c>
      <c r="G129" s="35">
        <v>1</v>
      </c>
      <c r="H129" s="12" t="s">
        <v>2268</v>
      </c>
      <c r="I129" s="25" t="s">
        <v>8182</v>
      </c>
    </row>
    <row r="130" spans="1:9" ht="16.5">
      <c r="A130" s="12" t="s">
        <v>1947</v>
      </c>
      <c r="B130" s="18" t="s">
        <v>4111</v>
      </c>
      <c r="C130" s="18" t="s">
        <v>2428</v>
      </c>
      <c r="D130" s="12" t="s">
        <v>1948</v>
      </c>
      <c r="E130" s="12" t="s">
        <v>2270</v>
      </c>
      <c r="F130" s="35">
        <v>0</v>
      </c>
      <c r="G130" s="35">
        <v>1</v>
      </c>
      <c r="H130" s="12" t="s">
        <v>2268</v>
      </c>
      <c r="I130" s="25" t="s">
        <v>8182</v>
      </c>
    </row>
    <row r="131" spans="1:9" ht="16.5">
      <c r="A131" s="12" t="s">
        <v>1949</v>
      </c>
      <c r="B131" s="18" t="s">
        <v>4112</v>
      </c>
      <c r="C131" s="18" t="s">
        <v>2429</v>
      </c>
      <c r="D131" s="12" t="s">
        <v>1950</v>
      </c>
      <c r="E131" s="12" t="s">
        <v>2270</v>
      </c>
      <c r="F131" s="35">
        <v>0</v>
      </c>
      <c r="G131" s="35">
        <v>1</v>
      </c>
      <c r="H131" s="12" t="s">
        <v>2268</v>
      </c>
      <c r="I131" s="25" t="s">
        <v>8182</v>
      </c>
    </row>
    <row r="132" spans="1:9" ht="16.5">
      <c r="A132" s="12" t="s">
        <v>1951</v>
      </c>
      <c r="B132" s="18" t="s">
        <v>4112</v>
      </c>
      <c r="C132" s="18" t="s">
        <v>2429</v>
      </c>
      <c r="D132" s="12" t="s">
        <v>1952</v>
      </c>
      <c r="E132" s="12" t="s">
        <v>2270</v>
      </c>
      <c r="F132" s="35">
        <v>0</v>
      </c>
      <c r="G132" s="35">
        <v>1</v>
      </c>
      <c r="H132" s="12" t="s">
        <v>2268</v>
      </c>
      <c r="I132" s="25" t="s">
        <v>8182</v>
      </c>
    </row>
    <row r="133" spans="1:9" ht="16.5">
      <c r="A133" s="12" t="s">
        <v>1953</v>
      </c>
      <c r="B133" s="18" t="s">
        <v>4112</v>
      </c>
      <c r="C133" s="18" t="s">
        <v>2429</v>
      </c>
      <c r="D133" s="12" t="s">
        <v>1954</v>
      </c>
      <c r="E133" s="12" t="s">
        <v>2270</v>
      </c>
      <c r="F133" s="35">
        <v>0</v>
      </c>
      <c r="G133" s="35">
        <v>1</v>
      </c>
      <c r="H133" s="12" t="s">
        <v>2268</v>
      </c>
      <c r="I133" s="25" t="s">
        <v>8182</v>
      </c>
    </row>
    <row r="134" spans="1:9" ht="16.5">
      <c r="A134" s="12" t="s">
        <v>1955</v>
      </c>
      <c r="B134" s="18" t="s">
        <v>4112</v>
      </c>
      <c r="C134" s="18" t="s">
        <v>2429</v>
      </c>
      <c r="D134" s="12" t="s">
        <v>1956</v>
      </c>
      <c r="E134" s="12" t="s">
        <v>2270</v>
      </c>
      <c r="F134" s="35">
        <v>0</v>
      </c>
      <c r="G134" s="35">
        <v>1</v>
      </c>
      <c r="H134" s="12" t="s">
        <v>2268</v>
      </c>
      <c r="I134" s="25" t="s">
        <v>8182</v>
      </c>
    </row>
    <row r="135" spans="1:9" ht="16.5">
      <c r="A135" s="12" t="s">
        <v>1957</v>
      </c>
      <c r="B135" s="18" t="s">
        <v>4112</v>
      </c>
      <c r="C135" s="18" t="s">
        <v>2429</v>
      </c>
      <c r="D135" s="12" t="s">
        <v>1958</v>
      </c>
      <c r="E135" s="12" t="s">
        <v>2270</v>
      </c>
      <c r="F135" s="35">
        <v>0</v>
      </c>
      <c r="G135" s="35">
        <v>1</v>
      </c>
      <c r="H135" s="12" t="s">
        <v>2268</v>
      </c>
      <c r="I135" s="25" t="s">
        <v>8182</v>
      </c>
    </row>
    <row r="136" spans="1:9" ht="16.5">
      <c r="A136" s="12" t="s">
        <v>1959</v>
      </c>
      <c r="B136" s="18" t="s">
        <v>4112</v>
      </c>
      <c r="C136" s="18" t="s">
        <v>2429</v>
      </c>
      <c r="D136" s="12" t="s">
        <v>1960</v>
      </c>
      <c r="E136" s="12" t="s">
        <v>2270</v>
      </c>
      <c r="F136" s="35">
        <v>0</v>
      </c>
      <c r="G136" s="35">
        <v>1</v>
      </c>
      <c r="H136" s="12" t="s">
        <v>2268</v>
      </c>
      <c r="I136" s="25" t="s">
        <v>8182</v>
      </c>
    </row>
    <row r="137" spans="1:9" ht="16.5">
      <c r="A137" s="12" t="s">
        <v>1961</v>
      </c>
      <c r="B137" s="18" t="s">
        <v>4112</v>
      </c>
      <c r="C137" s="18" t="s">
        <v>2429</v>
      </c>
      <c r="D137" s="12" t="s">
        <v>1962</v>
      </c>
      <c r="E137" s="12" t="s">
        <v>2270</v>
      </c>
      <c r="F137" s="35">
        <v>0</v>
      </c>
      <c r="G137" s="35">
        <v>1</v>
      </c>
      <c r="H137" s="12" t="s">
        <v>2268</v>
      </c>
      <c r="I137" s="25" t="s">
        <v>8182</v>
      </c>
    </row>
    <row r="138" spans="1:9" ht="16.5">
      <c r="A138" s="12" t="s">
        <v>1963</v>
      </c>
      <c r="B138" s="18" t="s">
        <v>4112</v>
      </c>
      <c r="C138" s="18" t="s">
        <v>2429</v>
      </c>
      <c r="D138" s="12" t="s">
        <v>1964</v>
      </c>
      <c r="E138" s="12" t="s">
        <v>2270</v>
      </c>
      <c r="F138" s="35">
        <v>0</v>
      </c>
      <c r="G138" s="35">
        <v>1</v>
      </c>
      <c r="H138" s="12" t="s">
        <v>2268</v>
      </c>
      <c r="I138" s="25" t="s">
        <v>8182</v>
      </c>
    </row>
    <row r="139" spans="1:9" ht="16.5">
      <c r="A139" s="12" t="s">
        <v>1965</v>
      </c>
      <c r="B139" s="18" t="s">
        <v>4112</v>
      </c>
      <c r="C139" s="18" t="s">
        <v>2429</v>
      </c>
      <c r="D139" s="12" t="s">
        <v>1966</v>
      </c>
      <c r="E139" s="12" t="s">
        <v>2270</v>
      </c>
      <c r="F139" s="35">
        <v>0</v>
      </c>
      <c r="G139" s="35">
        <v>1</v>
      </c>
      <c r="H139" s="12" t="s">
        <v>2268</v>
      </c>
      <c r="I139" s="25" t="s">
        <v>8182</v>
      </c>
    </row>
    <row r="140" spans="1:9" ht="16.5">
      <c r="A140" s="12" t="s">
        <v>1967</v>
      </c>
      <c r="B140" s="18" t="s">
        <v>4112</v>
      </c>
      <c r="C140" s="18" t="s">
        <v>2429</v>
      </c>
      <c r="D140" s="12" t="s">
        <v>1968</v>
      </c>
      <c r="E140" s="12" t="s">
        <v>2270</v>
      </c>
      <c r="F140" s="35">
        <v>0</v>
      </c>
      <c r="G140" s="35">
        <v>1</v>
      </c>
      <c r="H140" s="12" t="s">
        <v>2268</v>
      </c>
      <c r="I140" s="25" t="s">
        <v>8182</v>
      </c>
    </row>
    <row r="141" spans="1:9" ht="16.5">
      <c r="A141" s="12" t="s">
        <v>1969</v>
      </c>
      <c r="B141" s="18" t="s">
        <v>4112</v>
      </c>
      <c r="C141" s="18" t="s">
        <v>2429</v>
      </c>
      <c r="D141" s="12" t="s">
        <v>1970</v>
      </c>
      <c r="E141" s="12" t="s">
        <v>2270</v>
      </c>
      <c r="F141" s="35">
        <v>0</v>
      </c>
      <c r="G141" s="35">
        <v>1</v>
      </c>
      <c r="H141" s="12" t="s">
        <v>2268</v>
      </c>
      <c r="I141" s="25" t="s">
        <v>8182</v>
      </c>
    </row>
    <row r="142" spans="1:9" ht="16.5">
      <c r="A142" s="12" t="s">
        <v>1971</v>
      </c>
      <c r="B142" s="18" t="s">
        <v>4113</v>
      </c>
      <c r="C142" s="18" t="s">
        <v>2430</v>
      </c>
      <c r="D142" s="12" t="s">
        <v>1972</v>
      </c>
      <c r="E142" s="12" t="s">
        <v>2270</v>
      </c>
      <c r="F142" s="35">
        <v>0</v>
      </c>
      <c r="G142" s="35">
        <v>1</v>
      </c>
      <c r="H142" s="12" t="s">
        <v>2268</v>
      </c>
      <c r="I142" s="25" t="s">
        <v>8182</v>
      </c>
    </row>
    <row r="143" spans="1:9" ht="16.5">
      <c r="A143" s="12" t="s">
        <v>1973</v>
      </c>
      <c r="B143" s="18" t="s">
        <v>4114</v>
      </c>
      <c r="C143" s="18" t="s">
        <v>2431</v>
      </c>
      <c r="D143" s="12" t="s">
        <v>1974</v>
      </c>
      <c r="E143" s="12" t="s">
        <v>2270</v>
      </c>
      <c r="F143" s="35">
        <v>0</v>
      </c>
      <c r="G143" s="35">
        <v>1</v>
      </c>
      <c r="H143" s="12" t="s">
        <v>2268</v>
      </c>
      <c r="I143" s="25" t="s">
        <v>8182</v>
      </c>
    </row>
    <row r="144" spans="1:9" ht="16.5">
      <c r="A144" s="12" t="s">
        <v>1975</v>
      </c>
      <c r="B144" s="18" t="s">
        <v>4115</v>
      </c>
      <c r="C144" s="18" t="s">
        <v>2432</v>
      </c>
      <c r="D144" s="12" t="s">
        <v>1976</v>
      </c>
      <c r="E144" s="12" t="s">
        <v>2270</v>
      </c>
      <c r="F144" s="35">
        <v>0</v>
      </c>
      <c r="G144" s="35">
        <v>1</v>
      </c>
      <c r="H144" s="12" t="s">
        <v>2268</v>
      </c>
      <c r="I144" s="25" t="s">
        <v>8182</v>
      </c>
    </row>
    <row r="145" spans="1:9" ht="16.5">
      <c r="A145" s="12" t="s">
        <v>1977</v>
      </c>
      <c r="B145" s="18" t="s">
        <v>4116</v>
      </c>
      <c r="C145" s="18" t="s">
        <v>2433</v>
      </c>
      <c r="D145" s="12" t="s">
        <v>1978</v>
      </c>
      <c r="E145" s="12" t="s">
        <v>2270</v>
      </c>
      <c r="F145" s="35">
        <v>0</v>
      </c>
      <c r="G145" s="35">
        <v>1</v>
      </c>
      <c r="H145" s="12" t="s">
        <v>2268</v>
      </c>
      <c r="I145" s="25" t="s">
        <v>8182</v>
      </c>
    </row>
    <row r="146" spans="1:9" ht="16.5">
      <c r="A146" s="12" t="s">
        <v>1979</v>
      </c>
      <c r="B146" s="18" t="s">
        <v>4117</v>
      </c>
      <c r="C146" s="18" t="s">
        <v>2434</v>
      </c>
      <c r="D146" s="12" t="s">
        <v>1980</v>
      </c>
      <c r="E146" s="12" t="s">
        <v>2270</v>
      </c>
      <c r="F146" s="35">
        <v>0</v>
      </c>
      <c r="G146" s="35">
        <v>1</v>
      </c>
      <c r="H146" s="12" t="s">
        <v>2268</v>
      </c>
      <c r="I146" s="25" t="s">
        <v>8182</v>
      </c>
    </row>
    <row r="147" spans="1:9" ht="16.5">
      <c r="A147" s="12" t="s">
        <v>1981</v>
      </c>
      <c r="B147" s="18" t="s">
        <v>4118</v>
      </c>
      <c r="C147" s="18" t="s">
        <v>2435</v>
      </c>
      <c r="D147" s="12" t="s">
        <v>1982</v>
      </c>
      <c r="E147" s="12" t="s">
        <v>2270</v>
      </c>
      <c r="F147" s="35">
        <v>0</v>
      </c>
      <c r="G147" s="35">
        <v>1</v>
      </c>
      <c r="H147" s="12" t="s">
        <v>2268</v>
      </c>
      <c r="I147" s="25" t="s">
        <v>8182</v>
      </c>
    </row>
    <row r="148" spans="1:9" ht="16.5">
      <c r="A148" s="12" t="s">
        <v>1983</v>
      </c>
      <c r="B148" s="18" t="s">
        <v>4119</v>
      </c>
      <c r="C148" s="18" t="s">
        <v>2436</v>
      </c>
      <c r="D148" s="12" t="s">
        <v>1984</v>
      </c>
      <c r="E148" s="12" t="s">
        <v>2270</v>
      </c>
      <c r="F148" s="35">
        <v>0</v>
      </c>
      <c r="G148" s="35">
        <v>1</v>
      </c>
      <c r="H148" s="12" t="s">
        <v>2268</v>
      </c>
      <c r="I148" s="25" t="s">
        <v>8182</v>
      </c>
    </row>
    <row r="149" spans="1:9" ht="16.5">
      <c r="A149" s="12" t="s">
        <v>1985</v>
      </c>
      <c r="B149" s="18" t="s">
        <v>4120</v>
      </c>
      <c r="C149" s="18" t="s">
        <v>2437</v>
      </c>
      <c r="D149" s="12" t="s">
        <v>1986</v>
      </c>
      <c r="E149" s="12" t="s">
        <v>2270</v>
      </c>
      <c r="F149" s="35">
        <v>0</v>
      </c>
      <c r="G149" s="35">
        <v>1</v>
      </c>
      <c r="H149" s="12" t="s">
        <v>2268</v>
      </c>
      <c r="I149" s="25" t="s">
        <v>8182</v>
      </c>
    </row>
    <row r="150" spans="1:9" ht="16.5">
      <c r="A150" s="12" t="s">
        <v>1987</v>
      </c>
      <c r="B150" s="18" t="s">
        <v>4121</v>
      </c>
      <c r="C150" s="18" t="s">
        <v>2438</v>
      </c>
      <c r="D150" s="12" t="s">
        <v>1988</v>
      </c>
      <c r="E150" s="12" t="s">
        <v>2270</v>
      </c>
      <c r="F150" s="35">
        <v>0</v>
      </c>
      <c r="G150" s="35">
        <v>1</v>
      </c>
      <c r="H150" s="12" t="s">
        <v>2268</v>
      </c>
      <c r="I150" s="25" t="s">
        <v>8182</v>
      </c>
    </row>
    <row r="151" spans="1:9" ht="16.5">
      <c r="A151" s="12" t="s">
        <v>1989</v>
      </c>
      <c r="B151" s="18" t="s">
        <v>4122</v>
      </c>
      <c r="C151" s="18" t="s">
        <v>2439</v>
      </c>
      <c r="D151" s="12" t="s">
        <v>1990</v>
      </c>
      <c r="E151" s="12" t="s">
        <v>2270</v>
      </c>
      <c r="F151" s="35">
        <v>0</v>
      </c>
      <c r="G151" s="35">
        <v>1</v>
      </c>
      <c r="H151" s="12" t="s">
        <v>2268</v>
      </c>
      <c r="I151" s="25" t="s">
        <v>8182</v>
      </c>
    </row>
    <row r="152" spans="1:9" ht="16.5">
      <c r="A152" s="12" t="s">
        <v>1991</v>
      </c>
      <c r="B152" s="18" t="s">
        <v>4123</v>
      </c>
      <c r="C152" s="18" t="s">
        <v>2440</v>
      </c>
      <c r="D152" s="12" t="s">
        <v>1992</v>
      </c>
      <c r="E152" s="12" t="s">
        <v>2270</v>
      </c>
      <c r="F152" s="35">
        <v>0</v>
      </c>
      <c r="G152" s="35">
        <v>1</v>
      </c>
      <c r="H152" s="12" t="s">
        <v>2268</v>
      </c>
      <c r="I152" s="25" t="s">
        <v>8182</v>
      </c>
    </row>
    <row r="153" spans="1:9" ht="16.5">
      <c r="A153" s="12" t="s">
        <v>1993</v>
      </c>
      <c r="B153" s="18" t="s">
        <v>4124</v>
      </c>
      <c r="C153" s="18" t="s">
        <v>2441</v>
      </c>
      <c r="D153" s="12" t="s">
        <v>1994</v>
      </c>
      <c r="E153" s="12" t="s">
        <v>2270</v>
      </c>
      <c r="F153" s="35">
        <v>0</v>
      </c>
      <c r="G153" s="35">
        <v>5</v>
      </c>
      <c r="H153" s="12" t="s">
        <v>2268</v>
      </c>
      <c r="I153" s="25" t="s">
        <v>8182</v>
      </c>
    </row>
    <row r="154" spans="1:9" ht="16.5">
      <c r="A154" s="12" t="s">
        <v>1995</v>
      </c>
      <c r="B154" s="18" t="s">
        <v>4125</v>
      </c>
      <c r="C154" s="18" t="s">
        <v>2442</v>
      </c>
      <c r="D154" s="12" t="s">
        <v>1996</v>
      </c>
      <c r="E154" s="12" t="s">
        <v>2270</v>
      </c>
      <c r="F154" s="35">
        <v>0</v>
      </c>
      <c r="G154" s="35">
        <v>1</v>
      </c>
      <c r="H154" s="12" t="s">
        <v>2268</v>
      </c>
      <c r="I154" s="25" t="s">
        <v>8182</v>
      </c>
    </row>
    <row r="155" spans="1:9" ht="16.5">
      <c r="A155" s="12" t="s">
        <v>1997</v>
      </c>
      <c r="B155" s="18" t="s">
        <v>4126</v>
      </c>
      <c r="C155" s="18" t="s">
        <v>2443</v>
      </c>
      <c r="D155" s="12" t="s">
        <v>1998</v>
      </c>
      <c r="E155" s="12" t="s">
        <v>2270</v>
      </c>
      <c r="F155" s="35">
        <v>0</v>
      </c>
      <c r="G155" s="35">
        <v>1</v>
      </c>
      <c r="H155" s="12" t="s">
        <v>2268</v>
      </c>
      <c r="I155" s="25" t="s">
        <v>8182</v>
      </c>
    </row>
    <row r="156" spans="1:9" ht="16.5">
      <c r="A156" s="12" t="s">
        <v>1999</v>
      </c>
      <c r="B156" s="18" t="s">
        <v>4127</v>
      </c>
      <c r="C156" s="18" t="s">
        <v>2444</v>
      </c>
      <c r="D156" s="12" t="s">
        <v>2000</v>
      </c>
      <c r="E156" s="12" t="s">
        <v>2270</v>
      </c>
      <c r="F156" s="35">
        <v>0</v>
      </c>
      <c r="G156" s="35">
        <v>1</v>
      </c>
      <c r="H156" s="12" t="s">
        <v>2268</v>
      </c>
      <c r="I156" s="25" t="s">
        <v>8182</v>
      </c>
    </row>
    <row r="157" spans="1:9" ht="16.5">
      <c r="A157" s="12" t="s">
        <v>2001</v>
      </c>
      <c r="B157" s="18" t="s">
        <v>4128</v>
      </c>
      <c r="C157" s="18" t="s">
        <v>2445</v>
      </c>
      <c r="D157" s="12" t="s">
        <v>2002</v>
      </c>
      <c r="E157" s="12" t="s">
        <v>2270</v>
      </c>
      <c r="F157" s="35">
        <v>0</v>
      </c>
      <c r="G157" s="35">
        <v>1</v>
      </c>
      <c r="H157" s="12" t="s">
        <v>2268</v>
      </c>
      <c r="I157" s="25" t="s">
        <v>8182</v>
      </c>
    </row>
    <row r="158" spans="1:9" ht="16.5">
      <c r="A158" s="12" t="s">
        <v>2003</v>
      </c>
      <c r="B158" s="18" t="s">
        <v>4129</v>
      </c>
      <c r="C158" s="18" t="s">
        <v>2446</v>
      </c>
      <c r="D158" s="12" t="s">
        <v>2004</v>
      </c>
      <c r="E158" s="12" t="s">
        <v>2270</v>
      </c>
      <c r="F158" s="35">
        <v>0</v>
      </c>
      <c r="G158" s="35">
        <v>1</v>
      </c>
      <c r="H158" s="12" t="s">
        <v>2268</v>
      </c>
      <c r="I158" s="25" t="s">
        <v>8182</v>
      </c>
    </row>
    <row r="159" spans="1:9" ht="16.5">
      <c r="A159" s="12" t="s">
        <v>2005</v>
      </c>
      <c r="B159" s="18" t="s">
        <v>4130</v>
      </c>
      <c r="C159" s="18" t="s">
        <v>2447</v>
      </c>
      <c r="D159" s="12" t="s">
        <v>2006</v>
      </c>
      <c r="E159" s="12" t="s">
        <v>2270</v>
      </c>
      <c r="F159" s="35">
        <v>0</v>
      </c>
      <c r="G159" s="35">
        <v>1</v>
      </c>
      <c r="H159" s="12" t="s">
        <v>2268</v>
      </c>
      <c r="I159" s="25" t="s">
        <v>8182</v>
      </c>
    </row>
    <row r="160" spans="1:9" ht="16.5">
      <c r="A160" s="12" t="s">
        <v>2007</v>
      </c>
      <c r="B160" s="18" t="s">
        <v>4131</v>
      </c>
      <c r="C160" s="18" t="s">
        <v>2448</v>
      </c>
      <c r="D160" s="12" t="s">
        <v>2008</v>
      </c>
      <c r="E160" s="12" t="s">
        <v>2270</v>
      </c>
      <c r="F160" s="35">
        <v>0</v>
      </c>
      <c r="G160" s="35">
        <v>1</v>
      </c>
      <c r="H160" s="12" t="s">
        <v>2268</v>
      </c>
      <c r="I160" s="25" t="s">
        <v>8182</v>
      </c>
    </row>
    <row r="161" spans="1:9" ht="16.5">
      <c r="A161" s="12" t="s">
        <v>2009</v>
      </c>
      <c r="B161" s="18" t="s">
        <v>4132</v>
      </c>
      <c r="C161" s="18" t="s">
        <v>2449</v>
      </c>
      <c r="D161" s="12" t="s">
        <v>2010</v>
      </c>
      <c r="E161" s="12" t="s">
        <v>2270</v>
      </c>
      <c r="F161" s="35">
        <v>0</v>
      </c>
      <c r="G161" s="35">
        <v>1</v>
      </c>
      <c r="H161" s="12" t="s">
        <v>2268</v>
      </c>
      <c r="I161" s="25" t="s">
        <v>8182</v>
      </c>
    </row>
    <row r="162" spans="1:9" ht="16.5">
      <c r="A162" s="12" t="s">
        <v>2011</v>
      </c>
      <c r="B162" s="18" t="s">
        <v>4133</v>
      </c>
      <c r="C162" s="18" t="s">
        <v>2450</v>
      </c>
      <c r="D162" s="12" t="s">
        <v>2012</v>
      </c>
      <c r="E162" s="12" t="s">
        <v>2270</v>
      </c>
      <c r="F162" s="35">
        <v>0</v>
      </c>
      <c r="G162" s="35">
        <v>1</v>
      </c>
      <c r="H162" s="12" t="s">
        <v>2268</v>
      </c>
      <c r="I162" s="25" t="s">
        <v>8182</v>
      </c>
    </row>
    <row r="163" spans="1:9" ht="16.5">
      <c r="A163" s="12" t="s">
        <v>2013</v>
      </c>
      <c r="B163" s="18" t="s">
        <v>4134</v>
      </c>
      <c r="C163" s="18" t="s">
        <v>2451</v>
      </c>
      <c r="D163" s="12" t="s">
        <v>2014</v>
      </c>
      <c r="E163" s="12" t="s">
        <v>2270</v>
      </c>
      <c r="F163" s="35">
        <v>0</v>
      </c>
      <c r="G163" s="35">
        <v>1</v>
      </c>
      <c r="H163" s="12" t="s">
        <v>2268</v>
      </c>
      <c r="I163" s="25" t="s">
        <v>8182</v>
      </c>
    </row>
    <row r="164" spans="1:9" ht="16.5">
      <c r="A164" s="12" t="s">
        <v>2015</v>
      </c>
      <c r="B164" s="18" t="s">
        <v>4135</v>
      </c>
      <c r="C164" s="18" t="s">
        <v>2452</v>
      </c>
      <c r="D164" s="12" t="s">
        <v>2016</v>
      </c>
      <c r="E164" s="12" t="s">
        <v>2270</v>
      </c>
      <c r="F164" s="35">
        <v>0</v>
      </c>
      <c r="G164" s="35">
        <v>1</v>
      </c>
      <c r="H164" s="12" t="s">
        <v>2268</v>
      </c>
      <c r="I164" s="25" t="s">
        <v>8182</v>
      </c>
    </row>
    <row r="165" spans="1:9" ht="16.5">
      <c r="A165" s="12" t="s">
        <v>2017</v>
      </c>
      <c r="B165" s="18" t="s">
        <v>4136</v>
      </c>
      <c r="C165" s="18" t="s">
        <v>2453</v>
      </c>
      <c r="D165" s="12" t="s">
        <v>2018</v>
      </c>
      <c r="E165" s="12" t="s">
        <v>2270</v>
      </c>
      <c r="F165" s="35">
        <v>0</v>
      </c>
      <c r="G165" s="35">
        <v>1</v>
      </c>
      <c r="H165" s="12" t="s">
        <v>2268</v>
      </c>
      <c r="I165" s="25" t="s">
        <v>8182</v>
      </c>
    </row>
    <row r="166" spans="1:9" ht="16.5">
      <c r="A166" s="12" t="s">
        <v>2019</v>
      </c>
      <c r="B166" s="18" t="s">
        <v>4072</v>
      </c>
      <c r="C166" s="18" t="s">
        <v>2387</v>
      </c>
      <c r="D166" s="12" t="s">
        <v>2020</v>
      </c>
      <c r="E166" s="12" t="s">
        <v>2270</v>
      </c>
      <c r="F166" s="35">
        <v>0</v>
      </c>
      <c r="G166" s="35">
        <v>1</v>
      </c>
      <c r="H166" s="12" t="s">
        <v>2268</v>
      </c>
      <c r="I166" s="25" t="s">
        <v>8182</v>
      </c>
    </row>
    <row r="167" spans="1:9" ht="16.5">
      <c r="A167" s="12" t="s">
        <v>2021</v>
      </c>
      <c r="B167" s="18" t="s">
        <v>4137</v>
      </c>
      <c r="C167" s="18" t="s">
        <v>2454</v>
      </c>
      <c r="D167" s="12" t="s">
        <v>2022</v>
      </c>
      <c r="E167" s="12" t="s">
        <v>2270</v>
      </c>
      <c r="F167" s="35">
        <v>0</v>
      </c>
      <c r="G167" s="35">
        <v>1</v>
      </c>
      <c r="H167" s="12" t="s">
        <v>2268</v>
      </c>
      <c r="I167" s="25" t="s">
        <v>8182</v>
      </c>
    </row>
    <row r="168" spans="1:9" ht="16.5">
      <c r="A168" s="12" t="s">
        <v>2023</v>
      </c>
      <c r="B168" s="18" t="s">
        <v>4138</v>
      </c>
      <c r="C168" s="18" t="s">
        <v>2455</v>
      </c>
      <c r="D168" s="12" t="s">
        <v>2024</v>
      </c>
      <c r="E168" s="12" t="s">
        <v>2270</v>
      </c>
      <c r="F168" s="35">
        <v>0</v>
      </c>
      <c r="G168" s="35">
        <v>1</v>
      </c>
      <c r="H168" s="12" t="s">
        <v>2268</v>
      </c>
      <c r="I168" s="25" t="s">
        <v>8182</v>
      </c>
    </row>
    <row r="169" spans="1:9" ht="16.5">
      <c r="A169" s="12" t="s">
        <v>2025</v>
      </c>
      <c r="B169" s="18" t="s">
        <v>4139</v>
      </c>
      <c r="C169" s="18" t="s">
        <v>2456</v>
      </c>
      <c r="D169" s="12" t="s">
        <v>2026</v>
      </c>
      <c r="E169" s="12" t="s">
        <v>2270</v>
      </c>
      <c r="F169" s="35">
        <v>0</v>
      </c>
      <c r="G169" s="35">
        <v>1</v>
      </c>
      <c r="H169" s="12" t="s">
        <v>2268</v>
      </c>
      <c r="I169" s="25" t="s">
        <v>8182</v>
      </c>
    </row>
    <row r="170" spans="1:9" ht="16.5">
      <c r="A170" s="12" t="s">
        <v>2027</v>
      </c>
      <c r="B170" s="18" t="s">
        <v>4140</v>
      </c>
      <c r="C170" s="18" t="s">
        <v>2457</v>
      </c>
      <c r="D170" s="12" t="s">
        <v>2028</v>
      </c>
      <c r="E170" s="12" t="s">
        <v>2270</v>
      </c>
      <c r="F170" s="35">
        <v>0</v>
      </c>
      <c r="G170" s="35">
        <v>1</v>
      </c>
      <c r="H170" s="12" t="s">
        <v>2268</v>
      </c>
      <c r="I170" s="25" t="s">
        <v>8182</v>
      </c>
    </row>
    <row r="171" spans="1:9" ht="16.5">
      <c r="A171" s="12" t="s">
        <v>2029</v>
      </c>
      <c r="B171" s="18" t="s">
        <v>4141</v>
      </c>
      <c r="C171" s="18" t="s">
        <v>2458</v>
      </c>
      <c r="D171" s="12" t="s">
        <v>2030</v>
      </c>
      <c r="E171" s="12" t="s">
        <v>2270</v>
      </c>
      <c r="F171" s="35">
        <v>0</v>
      </c>
      <c r="G171" s="35">
        <v>1</v>
      </c>
      <c r="H171" s="12" t="s">
        <v>2268</v>
      </c>
      <c r="I171" s="25" t="s">
        <v>8182</v>
      </c>
    </row>
    <row r="172" spans="1:9" ht="16.5">
      <c r="A172" s="12" t="s">
        <v>2031</v>
      </c>
      <c r="B172" s="18" t="s">
        <v>4142</v>
      </c>
      <c r="C172" s="18" t="s">
        <v>2459</v>
      </c>
      <c r="D172" s="12" t="s">
        <v>2032</v>
      </c>
      <c r="E172" s="12" t="s">
        <v>2270</v>
      </c>
      <c r="F172" s="35">
        <v>0</v>
      </c>
      <c r="G172" s="35">
        <v>1</v>
      </c>
      <c r="H172" s="12" t="s">
        <v>2268</v>
      </c>
      <c r="I172" s="25" t="s">
        <v>8182</v>
      </c>
    </row>
    <row r="173" spans="1:9" ht="16.5">
      <c r="A173" s="12" t="s">
        <v>2033</v>
      </c>
      <c r="B173" s="18" t="s">
        <v>4143</v>
      </c>
      <c r="C173" s="18" t="s">
        <v>2460</v>
      </c>
      <c r="D173" s="12" t="s">
        <v>2034</v>
      </c>
      <c r="E173" s="12" t="s">
        <v>2270</v>
      </c>
      <c r="F173" s="35">
        <v>0</v>
      </c>
      <c r="G173" s="35">
        <v>1</v>
      </c>
      <c r="H173" s="12" t="s">
        <v>2268</v>
      </c>
      <c r="I173" s="25" t="s">
        <v>8182</v>
      </c>
    </row>
    <row r="174" spans="1:9" ht="16.5">
      <c r="A174" s="12" t="s">
        <v>2035</v>
      </c>
      <c r="B174" s="18" t="s">
        <v>4144</v>
      </c>
      <c r="C174" s="18" t="s">
        <v>2461</v>
      </c>
      <c r="D174" s="12" t="s">
        <v>2036</v>
      </c>
      <c r="E174" s="12" t="s">
        <v>2270</v>
      </c>
      <c r="F174" s="35">
        <v>0</v>
      </c>
      <c r="G174" s="35">
        <v>1</v>
      </c>
      <c r="H174" s="12" t="s">
        <v>2268</v>
      </c>
      <c r="I174" s="25" t="s">
        <v>8182</v>
      </c>
    </row>
    <row r="175" spans="1:9" ht="16.5">
      <c r="A175" s="12" t="s">
        <v>2037</v>
      </c>
      <c r="B175" s="18" t="s">
        <v>4145</v>
      </c>
      <c r="C175" s="18" t="s">
        <v>2446</v>
      </c>
      <c r="D175" s="12" t="s">
        <v>2038</v>
      </c>
      <c r="E175" s="12" t="s">
        <v>2270</v>
      </c>
      <c r="F175" s="35">
        <v>0</v>
      </c>
      <c r="G175" s="35">
        <v>3</v>
      </c>
      <c r="H175" s="12" t="s">
        <v>2268</v>
      </c>
      <c r="I175" s="25" t="s">
        <v>8182</v>
      </c>
    </row>
    <row r="176" spans="1:9" ht="16.5">
      <c r="A176" s="12" t="s">
        <v>2039</v>
      </c>
      <c r="B176" s="18" t="s">
        <v>4146</v>
      </c>
      <c r="C176" s="18" t="s">
        <v>2462</v>
      </c>
      <c r="D176" s="12" t="s">
        <v>2040</v>
      </c>
      <c r="E176" s="12" t="s">
        <v>2270</v>
      </c>
      <c r="F176" s="35">
        <v>0</v>
      </c>
      <c r="G176" s="35">
        <v>1</v>
      </c>
      <c r="H176" s="12" t="s">
        <v>2268</v>
      </c>
      <c r="I176" s="25" t="s">
        <v>8182</v>
      </c>
    </row>
    <row r="177" spans="1:9" ht="16.5">
      <c r="A177" s="12" t="s">
        <v>2041</v>
      </c>
      <c r="B177" s="18" t="s">
        <v>4147</v>
      </c>
      <c r="C177" s="18" t="s">
        <v>2463</v>
      </c>
      <c r="D177" s="12" t="s">
        <v>2042</v>
      </c>
      <c r="E177" s="12" t="s">
        <v>2270</v>
      </c>
      <c r="F177" s="35">
        <v>0</v>
      </c>
      <c r="G177" s="35">
        <v>2</v>
      </c>
      <c r="H177" s="12" t="s">
        <v>2268</v>
      </c>
      <c r="I177" s="25" t="s">
        <v>8182</v>
      </c>
    </row>
    <row r="178" spans="1:9" ht="16.5">
      <c r="A178" s="12" t="s">
        <v>2043</v>
      </c>
      <c r="B178" s="18" t="s">
        <v>4148</v>
      </c>
      <c r="C178" s="18" t="s">
        <v>2464</v>
      </c>
      <c r="D178" s="12" t="s">
        <v>2044</v>
      </c>
      <c r="E178" s="12" t="s">
        <v>2270</v>
      </c>
      <c r="F178" s="35">
        <v>0</v>
      </c>
      <c r="G178" s="35">
        <v>1</v>
      </c>
      <c r="H178" s="12" t="s">
        <v>2268</v>
      </c>
      <c r="I178" s="25" t="s">
        <v>8182</v>
      </c>
    </row>
    <row r="179" spans="1:9" ht="16.5">
      <c r="A179" s="12" t="s">
        <v>2045</v>
      </c>
      <c r="B179" s="18" t="s">
        <v>4149</v>
      </c>
      <c r="C179" s="18" t="s">
        <v>2465</v>
      </c>
      <c r="D179" s="12" t="s">
        <v>2046</v>
      </c>
      <c r="E179" s="12" t="s">
        <v>2270</v>
      </c>
      <c r="F179" s="35">
        <v>0</v>
      </c>
      <c r="G179" s="35">
        <v>2</v>
      </c>
      <c r="H179" s="12" t="s">
        <v>2268</v>
      </c>
      <c r="I179" s="25" t="s">
        <v>8182</v>
      </c>
    </row>
    <row r="180" spans="1:9" ht="16.5">
      <c r="A180" s="12" t="s">
        <v>2047</v>
      </c>
      <c r="B180" s="18" t="s">
        <v>4150</v>
      </c>
      <c r="C180" s="18" t="s">
        <v>2303</v>
      </c>
      <c r="D180" s="12" t="s">
        <v>2048</v>
      </c>
      <c r="E180" s="12" t="s">
        <v>2270</v>
      </c>
      <c r="F180" s="35">
        <v>0</v>
      </c>
      <c r="G180" s="35">
        <v>2</v>
      </c>
      <c r="H180" s="12" t="s">
        <v>2268</v>
      </c>
      <c r="I180" s="25" t="s">
        <v>8182</v>
      </c>
    </row>
    <row r="181" spans="1:9" ht="16.5">
      <c r="A181" s="12" t="s">
        <v>2049</v>
      </c>
      <c r="B181" s="18" t="s">
        <v>4151</v>
      </c>
      <c r="C181" s="18" t="s">
        <v>2466</v>
      </c>
      <c r="D181" s="12" t="s">
        <v>2050</v>
      </c>
      <c r="E181" s="12" t="s">
        <v>2270</v>
      </c>
      <c r="F181" s="35">
        <v>0</v>
      </c>
      <c r="G181" s="35">
        <v>10</v>
      </c>
      <c r="H181" s="12" t="s">
        <v>2268</v>
      </c>
      <c r="I181" s="25" t="s">
        <v>8182</v>
      </c>
    </row>
    <row r="182" spans="1:9" ht="16.5">
      <c r="A182" s="12" t="s">
        <v>2051</v>
      </c>
      <c r="B182" s="18" t="s">
        <v>4152</v>
      </c>
      <c r="C182" s="18" t="s">
        <v>2381</v>
      </c>
      <c r="D182" s="12" t="s">
        <v>2052</v>
      </c>
      <c r="E182" s="12" t="s">
        <v>2270</v>
      </c>
      <c r="F182" s="35">
        <v>0</v>
      </c>
      <c r="G182" s="35">
        <v>1</v>
      </c>
      <c r="H182" s="12" t="s">
        <v>2268</v>
      </c>
      <c r="I182" s="25" t="s">
        <v>8182</v>
      </c>
    </row>
    <row r="183" spans="1:9" ht="16.5">
      <c r="A183" s="12" t="s">
        <v>2053</v>
      </c>
      <c r="B183" s="18" t="s">
        <v>4153</v>
      </c>
      <c r="C183" s="18" t="s">
        <v>2467</v>
      </c>
      <c r="D183" s="12" t="s">
        <v>2054</v>
      </c>
      <c r="E183" s="12" t="s">
        <v>2270</v>
      </c>
      <c r="F183" s="35">
        <v>0</v>
      </c>
      <c r="G183" s="35">
        <v>2</v>
      </c>
      <c r="H183" s="12" t="s">
        <v>2268</v>
      </c>
      <c r="I183" s="25" t="s">
        <v>8182</v>
      </c>
    </row>
    <row r="184" spans="1:9" ht="16.5">
      <c r="A184" s="12" t="s">
        <v>2055</v>
      </c>
      <c r="B184" s="18" t="s">
        <v>4154</v>
      </c>
      <c r="C184" s="18" t="s">
        <v>2278</v>
      </c>
      <c r="D184" s="12" t="s">
        <v>2056</v>
      </c>
      <c r="E184" s="12" t="s">
        <v>2270</v>
      </c>
      <c r="F184" s="35">
        <v>0</v>
      </c>
      <c r="G184" s="35">
        <v>4</v>
      </c>
      <c r="H184" s="12" t="s">
        <v>2268</v>
      </c>
      <c r="I184" s="25" t="s">
        <v>8182</v>
      </c>
    </row>
    <row r="185" spans="1:9" ht="16.5">
      <c r="A185" s="12" t="s">
        <v>2057</v>
      </c>
      <c r="B185" s="18" t="s">
        <v>4155</v>
      </c>
      <c r="C185" s="18" t="s">
        <v>2468</v>
      </c>
      <c r="D185" s="12" t="s">
        <v>2058</v>
      </c>
      <c r="E185" s="12" t="s">
        <v>2270</v>
      </c>
      <c r="F185" s="35">
        <v>0</v>
      </c>
      <c r="G185" s="35">
        <v>1</v>
      </c>
      <c r="H185" s="12" t="s">
        <v>2268</v>
      </c>
      <c r="I185" s="25" t="s">
        <v>8182</v>
      </c>
    </row>
    <row r="186" spans="1:9" ht="16.5">
      <c r="A186" s="12" t="s">
        <v>2059</v>
      </c>
      <c r="B186" s="18" t="s">
        <v>4156</v>
      </c>
      <c r="C186" s="18" t="s">
        <v>2469</v>
      </c>
      <c r="D186" s="12" t="s">
        <v>2060</v>
      </c>
      <c r="E186" s="12" t="s">
        <v>2270</v>
      </c>
      <c r="F186" s="35">
        <v>0</v>
      </c>
      <c r="G186" s="35">
        <v>1</v>
      </c>
      <c r="H186" s="12" t="s">
        <v>2268</v>
      </c>
      <c r="I186" s="25" t="s">
        <v>8182</v>
      </c>
    </row>
    <row r="187" spans="1:9" ht="16.5">
      <c r="A187" s="12" t="s">
        <v>2061</v>
      </c>
      <c r="B187" s="18" t="s">
        <v>4157</v>
      </c>
      <c r="C187" s="18" t="s">
        <v>2470</v>
      </c>
      <c r="D187" s="12" t="s">
        <v>2062</v>
      </c>
      <c r="E187" s="12" t="s">
        <v>2270</v>
      </c>
      <c r="F187" s="35">
        <v>0</v>
      </c>
      <c r="G187" s="35">
        <v>6</v>
      </c>
      <c r="H187" s="12" t="s">
        <v>2268</v>
      </c>
      <c r="I187" s="25" t="s">
        <v>8182</v>
      </c>
    </row>
    <row r="188" spans="1:9" ht="16.5">
      <c r="A188" s="12" t="s">
        <v>2063</v>
      </c>
      <c r="B188" s="18" t="s">
        <v>4158</v>
      </c>
      <c r="C188" s="18" t="s">
        <v>2304</v>
      </c>
      <c r="D188" s="12" t="s">
        <v>2064</v>
      </c>
      <c r="E188" s="12" t="s">
        <v>2270</v>
      </c>
      <c r="F188" s="35">
        <v>0</v>
      </c>
      <c r="G188" s="35">
        <v>2</v>
      </c>
      <c r="H188" s="12" t="s">
        <v>2268</v>
      </c>
      <c r="I188" s="25" t="s">
        <v>8182</v>
      </c>
    </row>
    <row r="189" spans="1:9" ht="16.5">
      <c r="A189" s="12" t="s">
        <v>2065</v>
      </c>
      <c r="B189" s="18" t="s">
        <v>4159</v>
      </c>
      <c r="C189" s="18" t="s">
        <v>2471</v>
      </c>
      <c r="D189" s="12" t="s">
        <v>2066</v>
      </c>
      <c r="E189" s="12" t="s">
        <v>2270</v>
      </c>
      <c r="F189" s="35">
        <v>0</v>
      </c>
      <c r="G189" s="35">
        <v>1</v>
      </c>
      <c r="H189" s="12" t="s">
        <v>2268</v>
      </c>
      <c r="I189" s="25" t="s">
        <v>8182</v>
      </c>
    </row>
    <row r="190" spans="1:9" ht="16.5">
      <c r="A190" s="12" t="s">
        <v>2067</v>
      </c>
      <c r="B190" s="18" t="s">
        <v>4160</v>
      </c>
      <c r="C190" s="18" t="s">
        <v>2472</v>
      </c>
      <c r="D190" s="12" t="s">
        <v>2068</v>
      </c>
      <c r="E190" s="12" t="s">
        <v>2270</v>
      </c>
      <c r="F190" s="35">
        <v>0</v>
      </c>
      <c r="G190" s="35">
        <v>2</v>
      </c>
      <c r="H190" s="12" t="s">
        <v>2268</v>
      </c>
      <c r="I190" s="25" t="s">
        <v>8182</v>
      </c>
    </row>
    <row r="191" spans="1:9" ht="16.5">
      <c r="A191" s="12" t="s">
        <v>2069</v>
      </c>
      <c r="B191" s="18" t="s">
        <v>4161</v>
      </c>
      <c r="C191" s="18" t="s">
        <v>2473</v>
      </c>
      <c r="D191" s="12" t="s">
        <v>2070</v>
      </c>
      <c r="E191" s="12" t="s">
        <v>2270</v>
      </c>
      <c r="F191" s="35">
        <v>0</v>
      </c>
      <c r="G191" s="35">
        <v>3</v>
      </c>
      <c r="H191" s="12" t="s">
        <v>2268</v>
      </c>
      <c r="I191" s="25" t="s">
        <v>8182</v>
      </c>
    </row>
    <row r="192" spans="1:9" ht="16.5">
      <c r="A192" s="12" t="s">
        <v>2071</v>
      </c>
      <c r="B192" s="18" t="s">
        <v>4162</v>
      </c>
      <c r="C192" s="18" t="s">
        <v>2474</v>
      </c>
      <c r="D192" s="12" t="s">
        <v>2072</v>
      </c>
      <c r="E192" s="12" t="s">
        <v>2270</v>
      </c>
      <c r="F192" s="35">
        <v>0</v>
      </c>
      <c r="G192" s="35">
        <v>2</v>
      </c>
      <c r="H192" s="12" t="s">
        <v>2268</v>
      </c>
      <c r="I192" s="25" t="s">
        <v>8182</v>
      </c>
    </row>
    <row r="193" spans="1:9" ht="16.5">
      <c r="A193" s="12" t="s">
        <v>2073</v>
      </c>
      <c r="B193" s="18" t="s">
        <v>4163</v>
      </c>
      <c r="C193" s="18" t="s">
        <v>2475</v>
      </c>
      <c r="D193" s="12" t="s">
        <v>2074</v>
      </c>
      <c r="E193" s="12" t="s">
        <v>2270</v>
      </c>
      <c r="F193" s="35">
        <v>0</v>
      </c>
      <c r="G193" s="35">
        <v>3</v>
      </c>
      <c r="H193" s="12" t="s">
        <v>2268</v>
      </c>
      <c r="I193" s="25" t="s">
        <v>8182</v>
      </c>
    </row>
    <row r="194" spans="1:9" ht="16.5">
      <c r="A194" s="12" t="s">
        <v>2075</v>
      </c>
      <c r="B194" s="18" t="s">
        <v>4164</v>
      </c>
      <c r="C194" s="18" t="s">
        <v>2476</v>
      </c>
      <c r="D194" s="12" t="s">
        <v>2076</v>
      </c>
      <c r="E194" s="12" t="s">
        <v>2270</v>
      </c>
      <c r="F194" s="35">
        <v>0</v>
      </c>
      <c r="G194" s="35">
        <v>3</v>
      </c>
      <c r="H194" s="12" t="s">
        <v>2268</v>
      </c>
      <c r="I194" s="25" t="s">
        <v>8182</v>
      </c>
    </row>
    <row r="195" spans="1:9" ht="16.5">
      <c r="A195" s="12" t="s">
        <v>2079</v>
      </c>
      <c r="B195" s="18" t="s">
        <v>4166</v>
      </c>
      <c r="C195" s="18" t="s">
        <v>2478</v>
      </c>
      <c r="D195" s="12" t="s">
        <v>2080</v>
      </c>
      <c r="E195" s="12" t="s">
        <v>2270</v>
      </c>
      <c r="F195" s="35">
        <v>0</v>
      </c>
      <c r="G195" s="35">
        <v>1</v>
      </c>
      <c r="H195" s="12" t="s">
        <v>2268</v>
      </c>
      <c r="I195" s="25" t="s">
        <v>8182</v>
      </c>
    </row>
    <row r="196" spans="1:9" ht="16.5">
      <c r="A196" s="12" t="s">
        <v>2081</v>
      </c>
      <c r="B196" s="18" t="s">
        <v>4167</v>
      </c>
      <c r="C196" s="18" t="s">
        <v>2479</v>
      </c>
      <c r="D196" s="12" t="s">
        <v>2082</v>
      </c>
      <c r="E196" s="12" t="s">
        <v>2270</v>
      </c>
      <c r="F196" s="35">
        <v>0</v>
      </c>
      <c r="G196" s="35">
        <v>1</v>
      </c>
      <c r="H196" s="12" t="s">
        <v>2268</v>
      </c>
      <c r="I196" s="25" t="s">
        <v>8182</v>
      </c>
    </row>
    <row r="197" spans="1:9" ht="16.5">
      <c r="A197" s="12" t="s">
        <v>2083</v>
      </c>
      <c r="B197" s="18" t="s">
        <v>4168</v>
      </c>
      <c r="C197" s="18" t="s">
        <v>2480</v>
      </c>
      <c r="D197" s="12" t="s">
        <v>2084</v>
      </c>
      <c r="E197" s="12" t="s">
        <v>2270</v>
      </c>
      <c r="F197" s="35">
        <v>0</v>
      </c>
      <c r="G197" s="35">
        <v>3</v>
      </c>
      <c r="H197" s="12" t="s">
        <v>2268</v>
      </c>
      <c r="I197" s="25" t="s">
        <v>8182</v>
      </c>
    </row>
    <row r="198" spans="1:9" ht="16.5">
      <c r="A198" s="12" t="s">
        <v>2085</v>
      </c>
      <c r="B198" s="18" t="s">
        <v>4169</v>
      </c>
      <c r="C198" s="18" t="s">
        <v>2481</v>
      </c>
      <c r="D198" s="12" t="s">
        <v>2086</v>
      </c>
      <c r="E198" s="12" t="s">
        <v>2270</v>
      </c>
      <c r="F198" s="35">
        <v>0</v>
      </c>
      <c r="G198" s="35">
        <v>1</v>
      </c>
      <c r="H198" s="12" t="s">
        <v>2268</v>
      </c>
      <c r="I198" s="25" t="s">
        <v>8182</v>
      </c>
    </row>
    <row r="199" spans="1:9" ht="16.5">
      <c r="A199" s="12" t="s">
        <v>2087</v>
      </c>
      <c r="B199" s="18" t="s">
        <v>4170</v>
      </c>
      <c r="C199" s="18" t="s">
        <v>2482</v>
      </c>
      <c r="D199" s="12" t="s">
        <v>2088</v>
      </c>
      <c r="E199" s="12" t="s">
        <v>2270</v>
      </c>
      <c r="F199" s="35">
        <v>0</v>
      </c>
      <c r="G199" s="35">
        <v>3</v>
      </c>
      <c r="H199" s="12" t="s">
        <v>2268</v>
      </c>
      <c r="I199" s="25" t="s">
        <v>8182</v>
      </c>
    </row>
    <row r="200" spans="1:9" ht="16.5">
      <c r="A200" s="12" t="s">
        <v>2089</v>
      </c>
      <c r="B200" s="18" t="s">
        <v>4171</v>
      </c>
      <c r="C200" s="18" t="s">
        <v>2483</v>
      </c>
      <c r="D200" s="12" t="s">
        <v>2090</v>
      </c>
      <c r="E200" s="12" t="s">
        <v>2270</v>
      </c>
      <c r="F200" s="35">
        <v>0</v>
      </c>
      <c r="G200" s="35">
        <v>1</v>
      </c>
      <c r="H200" s="12" t="s">
        <v>2268</v>
      </c>
      <c r="I200" s="25" t="s">
        <v>8182</v>
      </c>
    </row>
    <row r="201" spans="1:9" ht="16.5">
      <c r="A201" s="12" t="s">
        <v>2091</v>
      </c>
      <c r="B201" s="18" t="s">
        <v>4172</v>
      </c>
      <c r="C201" s="18" t="s">
        <v>2484</v>
      </c>
      <c r="D201" s="12" t="s">
        <v>2092</v>
      </c>
      <c r="E201" s="12" t="s">
        <v>2270</v>
      </c>
      <c r="F201" s="35">
        <v>0</v>
      </c>
      <c r="G201" s="35">
        <v>1</v>
      </c>
      <c r="H201" s="12" t="s">
        <v>2268</v>
      </c>
      <c r="I201" s="25" t="s">
        <v>8182</v>
      </c>
    </row>
    <row r="202" spans="1:9" ht="16.5">
      <c r="A202" s="12" t="s">
        <v>2093</v>
      </c>
      <c r="B202" s="18" t="s">
        <v>4173</v>
      </c>
      <c r="C202" s="18" t="s">
        <v>2485</v>
      </c>
      <c r="D202" s="12" t="s">
        <v>2094</v>
      </c>
      <c r="E202" s="12" t="s">
        <v>2270</v>
      </c>
      <c r="F202" s="35">
        <v>0</v>
      </c>
      <c r="G202" s="35">
        <v>2</v>
      </c>
      <c r="H202" s="12" t="s">
        <v>2268</v>
      </c>
      <c r="I202" s="25" t="s">
        <v>8182</v>
      </c>
    </row>
    <row r="203" spans="1:9" ht="16.5">
      <c r="A203" s="12" t="s">
        <v>2095</v>
      </c>
      <c r="B203" s="18" t="s">
        <v>4174</v>
      </c>
      <c r="C203" s="18" t="s">
        <v>2486</v>
      </c>
      <c r="D203" s="12" t="s">
        <v>2096</v>
      </c>
      <c r="E203" s="12" t="s">
        <v>2270</v>
      </c>
      <c r="F203" s="35">
        <v>0</v>
      </c>
      <c r="G203" s="35">
        <v>2</v>
      </c>
      <c r="H203" s="12" t="s">
        <v>2268</v>
      </c>
      <c r="I203" s="25" t="s">
        <v>8182</v>
      </c>
    </row>
    <row r="204" spans="1:9" ht="16.5">
      <c r="A204" s="12" t="s">
        <v>2099</v>
      </c>
      <c r="B204" s="18" t="s">
        <v>4176</v>
      </c>
      <c r="C204" s="18" t="s">
        <v>2488</v>
      </c>
      <c r="D204" s="12" t="s">
        <v>2100</v>
      </c>
      <c r="E204" s="12" t="s">
        <v>2270</v>
      </c>
      <c r="F204" s="35">
        <v>0</v>
      </c>
      <c r="G204" s="35">
        <v>3</v>
      </c>
      <c r="H204" s="12" t="s">
        <v>2268</v>
      </c>
      <c r="I204" s="25" t="s">
        <v>8182</v>
      </c>
    </row>
    <row r="205" spans="1:9" ht="16.5">
      <c r="A205" s="12" t="s">
        <v>2101</v>
      </c>
      <c r="B205" s="18" t="s">
        <v>4177</v>
      </c>
      <c r="C205" s="18" t="s">
        <v>2489</v>
      </c>
      <c r="D205" s="12" t="s">
        <v>2102</v>
      </c>
      <c r="E205" s="12" t="s">
        <v>2270</v>
      </c>
      <c r="F205" s="35">
        <v>0</v>
      </c>
      <c r="G205" s="35">
        <v>1</v>
      </c>
      <c r="H205" s="12" t="s">
        <v>2268</v>
      </c>
      <c r="I205" s="25" t="s">
        <v>8182</v>
      </c>
    </row>
    <row r="206" spans="1:9" ht="16.5">
      <c r="A206" s="12" t="s">
        <v>2103</v>
      </c>
      <c r="B206" s="18" t="s">
        <v>4178</v>
      </c>
      <c r="C206" s="18" t="s">
        <v>2490</v>
      </c>
      <c r="D206" s="12" t="s">
        <v>2104</v>
      </c>
      <c r="E206" s="12" t="s">
        <v>2270</v>
      </c>
      <c r="F206" s="35">
        <v>0</v>
      </c>
      <c r="G206" s="35">
        <v>1</v>
      </c>
      <c r="H206" s="12" t="s">
        <v>2268</v>
      </c>
      <c r="I206" s="25" t="s">
        <v>8182</v>
      </c>
    </row>
    <row r="207" spans="1:9" ht="16.5">
      <c r="A207" s="12" t="s">
        <v>2105</v>
      </c>
      <c r="B207" s="18" t="s">
        <v>4179</v>
      </c>
      <c r="C207" s="18" t="s">
        <v>2491</v>
      </c>
      <c r="D207" s="12" t="s">
        <v>2106</v>
      </c>
      <c r="E207" s="12" t="s">
        <v>2270</v>
      </c>
      <c r="F207" s="35">
        <v>0</v>
      </c>
      <c r="G207" s="35">
        <v>1</v>
      </c>
      <c r="H207" s="12" t="s">
        <v>2268</v>
      </c>
      <c r="I207" s="25" t="s">
        <v>8182</v>
      </c>
    </row>
    <row r="208" spans="1:9" ht="16.5">
      <c r="A208" s="12" t="s">
        <v>2107</v>
      </c>
      <c r="B208" s="18" t="s">
        <v>4180</v>
      </c>
      <c r="C208" s="18" t="s">
        <v>2492</v>
      </c>
      <c r="D208" s="12" t="s">
        <v>2108</v>
      </c>
      <c r="E208" s="12" t="s">
        <v>2270</v>
      </c>
      <c r="F208" s="35">
        <v>0</v>
      </c>
      <c r="G208" s="35">
        <v>1</v>
      </c>
      <c r="H208" s="12" t="s">
        <v>2268</v>
      </c>
      <c r="I208" s="25" t="s">
        <v>8182</v>
      </c>
    </row>
    <row r="209" spans="1:9" ht="16.5">
      <c r="A209" s="12" t="s">
        <v>2109</v>
      </c>
      <c r="B209" s="18" t="s">
        <v>4181</v>
      </c>
      <c r="C209" s="18" t="s">
        <v>2493</v>
      </c>
      <c r="D209" s="12" t="s">
        <v>2110</v>
      </c>
      <c r="E209" s="12" t="s">
        <v>2270</v>
      </c>
      <c r="F209" s="35">
        <v>0</v>
      </c>
      <c r="G209" s="35">
        <v>1</v>
      </c>
      <c r="H209" s="12" t="s">
        <v>2268</v>
      </c>
      <c r="I209" s="25" t="s">
        <v>8182</v>
      </c>
    </row>
    <row r="210" spans="1:9" ht="16.5">
      <c r="A210" s="12" t="s">
        <v>2111</v>
      </c>
      <c r="B210" s="18" t="s">
        <v>4182</v>
      </c>
      <c r="C210" s="18" t="s">
        <v>2494</v>
      </c>
      <c r="D210" s="12" t="s">
        <v>2112</v>
      </c>
      <c r="E210" s="12" t="s">
        <v>2270</v>
      </c>
      <c r="F210" s="35">
        <v>0</v>
      </c>
      <c r="G210" s="35">
        <v>1</v>
      </c>
      <c r="H210" s="12" t="s">
        <v>2268</v>
      </c>
      <c r="I210" s="25" t="s">
        <v>8182</v>
      </c>
    </row>
    <row r="211" spans="1:9" ht="16.5">
      <c r="A211" s="12" t="s">
        <v>2113</v>
      </c>
      <c r="B211" s="18" t="s">
        <v>4183</v>
      </c>
      <c r="C211" s="18" t="s">
        <v>2495</v>
      </c>
      <c r="D211" s="12" t="s">
        <v>2114</v>
      </c>
      <c r="E211" s="12" t="s">
        <v>2270</v>
      </c>
      <c r="F211" s="35">
        <v>0</v>
      </c>
      <c r="G211" s="35">
        <v>1</v>
      </c>
      <c r="H211" s="12" t="s">
        <v>2268</v>
      </c>
      <c r="I211" s="25" t="s">
        <v>8182</v>
      </c>
    </row>
    <row r="212" spans="1:9" ht="16.5">
      <c r="A212" s="12" t="s">
        <v>2115</v>
      </c>
      <c r="B212" s="18" t="s">
        <v>4184</v>
      </c>
      <c r="C212" s="18" t="s">
        <v>2496</v>
      </c>
      <c r="D212" s="12" t="s">
        <v>2116</v>
      </c>
      <c r="E212" s="12" t="s">
        <v>2270</v>
      </c>
      <c r="F212" s="35">
        <v>0</v>
      </c>
      <c r="G212" s="35">
        <v>1</v>
      </c>
      <c r="H212" s="12" t="s">
        <v>2268</v>
      </c>
      <c r="I212" s="25" t="s">
        <v>8182</v>
      </c>
    </row>
    <row r="213" spans="1:9" ht="16.5">
      <c r="A213" s="12" t="s">
        <v>2117</v>
      </c>
      <c r="B213" s="18" t="s">
        <v>4185</v>
      </c>
      <c r="C213" s="18" t="s">
        <v>2497</v>
      </c>
      <c r="D213" s="12" t="s">
        <v>2118</v>
      </c>
      <c r="E213" s="12" t="s">
        <v>2270</v>
      </c>
      <c r="F213" s="35">
        <v>0</v>
      </c>
      <c r="G213" s="35">
        <v>1</v>
      </c>
      <c r="H213" s="12" t="s">
        <v>2268</v>
      </c>
      <c r="I213" s="25" t="s">
        <v>8182</v>
      </c>
    </row>
    <row r="214" spans="1:9" ht="16.5">
      <c r="A214" s="12" t="s">
        <v>2119</v>
      </c>
      <c r="B214" s="18" t="s">
        <v>4186</v>
      </c>
      <c r="C214" s="18" t="s">
        <v>2498</v>
      </c>
      <c r="D214" s="12" t="s">
        <v>2120</v>
      </c>
      <c r="E214" s="12" t="s">
        <v>2270</v>
      </c>
      <c r="F214" s="35">
        <v>0</v>
      </c>
      <c r="G214" s="35">
        <v>1</v>
      </c>
      <c r="H214" s="12" t="s">
        <v>2268</v>
      </c>
      <c r="I214" s="25" t="s">
        <v>8182</v>
      </c>
    </row>
    <row r="215" spans="1:9" ht="16.5">
      <c r="A215" s="12" t="s">
        <v>2121</v>
      </c>
      <c r="B215" s="18" t="s">
        <v>4187</v>
      </c>
      <c r="C215" s="18" t="s">
        <v>2499</v>
      </c>
      <c r="D215" s="12" t="s">
        <v>2122</v>
      </c>
      <c r="E215" s="12" t="s">
        <v>2270</v>
      </c>
      <c r="F215" s="35">
        <v>0</v>
      </c>
      <c r="G215" s="35">
        <v>1</v>
      </c>
      <c r="H215" s="12" t="s">
        <v>2268</v>
      </c>
      <c r="I215" s="25" t="s">
        <v>8182</v>
      </c>
    </row>
    <row r="216" spans="1:9" ht="16.5">
      <c r="A216" s="12" t="s">
        <v>2123</v>
      </c>
      <c r="B216" s="18" t="s">
        <v>4188</v>
      </c>
      <c r="C216" s="18" t="s">
        <v>2500</v>
      </c>
      <c r="D216" s="12" t="s">
        <v>2124</v>
      </c>
      <c r="E216" s="12" t="s">
        <v>2270</v>
      </c>
      <c r="F216" s="35">
        <v>0</v>
      </c>
      <c r="G216" s="35">
        <v>1</v>
      </c>
      <c r="H216" s="12" t="s">
        <v>2268</v>
      </c>
      <c r="I216" s="25" t="s">
        <v>8182</v>
      </c>
    </row>
    <row r="217" spans="1:9" ht="16.5">
      <c r="A217" s="12" t="s">
        <v>2125</v>
      </c>
      <c r="B217" s="18" t="s">
        <v>4189</v>
      </c>
      <c r="C217" s="18" t="s">
        <v>2501</v>
      </c>
      <c r="D217" s="12" t="s">
        <v>2126</v>
      </c>
      <c r="E217" s="12" t="s">
        <v>2270</v>
      </c>
      <c r="F217" s="35">
        <v>0</v>
      </c>
      <c r="G217" s="35">
        <v>1</v>
      </c>
      <c r="H217" s="12" t="s">
        <v>2268</v>
      </c>
      <c r="I217" s="25" t="s">
        <v>8182</v>
      </c>
    </row>
    <row r="218" spans="1:9" ht="16.5">
      <c r="A218" s="12" t="s">
        <v>2127</v>
      </c>
      <c r="B218" s="18" t="s">
        <v>4190</v>
      </c>
      <c r="C218" s="18" t="s">
        <v>2502</v>
      </c>
      <c r="D218" s="12" t="s">
        <v>2128</v>
      </c>
      <c r="E218" s="12" t="s">
        <v>2270</v>
      </c>
      <c r="F218" s="35">
        <v>0</v>
      </c>
      <c r="G218" s="35">
        <v>3</v>
      </c>
      <c r="H218" s="12" t="s">
        <v>2268</v>
      </c>
      <c r="I218" s="25" t="s">
        <v>8182</v>
      </c>
    </row>
    <row r="219" spans="1:9" ht="16.5">
      <c r="A219" s="12" t="s">
        <v>2129</v>
      </c>
      <c r="B219" s="18" t="s">
        <v>4191</v>
      </c>
      <c r="C219" s="18" t="s">
        <v>2503</v>
      </c>
      <c r="D219" s="12" t="s">
        <v>2130</v>
      </c>
      <c r="E219" s="12" t="s">
        <v>2270</v>
      </c>
      <c r="F219" s="35">
        <v>0</v>
      </c>
      <c r="G219" s="35">
        <v>1</v>
      </c>
      <c r="H219" s="12" t="s">
        <v>2268</v>
      </c>
      <c r="I219" s="25" t="s">
        <v>8182</v>
      </c>
    </row>
    <row r="220" spans="1:9" ht="16.5">
      <c r="A220" s="12" t="s">
        <v>2131</v>
      </c>
      <c r="B220" s="18" t="s">
        <v>4192</v>
      </c>
      <c r="C220" s="18" t="s">
        <v>2504</v>
      </c>
      <c r="D220" s="12" t="s">
        <v>2132</v>
      </c>
      <c r="E220" s="12" t="s">
        <v>2270</v>
      </c>
      <c r="F220" s="35">
        <v>0</v>
      </c>
      <c r="G220" s="35">
        <v>4</v>
      </c>
      <c r="H220" s="12" t="s">
        <v>2268</v>
      </c>
      <c r="I220" s="25" t="s">
        <v>8182</v>
      </c>
    </row>
    <row r="221" spans="1:9" ht="16.5">
      <c r="A221" s="12" t="s">
        <v>2133</v>
      </c>
      <c r="B221" s="18" t="s">
        <v>4193</v>
      </c>
      <c r="C221" s="18" t="s">
        <v>2505</v>
      </c>
      <c r="D221" s="12" t="s">
        <v>2134</v>
      </c>
      <c r="E221" s="12" t="s">
        <v>2270</v>
      </c>
      <c r="F221" s="35">
        <v>0</v>
      </c>
      <c r="G221" s="35">
        <v>1</v>
      </c>
      <c r="H221" s="12" t="s">
        <v>2268</v>
      </c>
      <c r="I221" s="25" t="s">
        <v>8182</v>
      </c>
    </row>
    <row r="222" spans="1:9" ht="16.5">
      <c r="A222" s="12" t="s">
        <v>2135</v>
      </c>
      <c r="B222" s="18" t="s">
        <v>4194</v>
      </c>
      <c r="C222" s="18" t="s">
        <v>2506</v>
      </c>
      <c r="D222" s="12" t="s">
        <v>2136</v>
      </c>
      <c r="E222" s="12" t="s">
        <v>2270</v>
      </c>
      <c r="F222" s="35">
        <v>0</v>
      </c>
      <c r="G222" s="35">
        <v>1</v>
      </c>
      <c r="H222" s="12" t="s">
        <v>2268</v>
      </c>
      <c r="I222" s="25" t="s">
        <v>8182</v>
      </c>
    </row>
    <row r="223" spans="1:9" ht="16.5">
      <c r="A223" s="12" t="s">
        <v>2137</v>
      </c>
      <c r="B223" s="18" t="s">
        <v>4195</v>
      </c>
      <c r="C223" s="18" t="s">
        <v>2507</v>
      </c>
      <c r="D223" s="12" t="s">
        <v>2138</v>
      </c>
      <c r="E223" s="12" t="s">
        <v>2270</v>
      </c>
      <c r="F223" s="35">
        <v>0</v>
      </c>
      <c r="G223" s="35">
        <v>1</v>
      </c>
      <c r="H223" s="12" t="s">
        <v>2268</v>
      </c>
      <c r="I223" s="25" t="s">
        <v>8182</v>
      </c>
    </row>
    <row r="224" spans="1:9" ht="16.5">
      <c r="A224" s="12" t="s">
        <v>2139</v>
      </c>
      <c r="B224" s="18" t="s">
        <v>2140</v>
      </c>
      <c r="C224" s="18" t="s">
        <v>2141</v>
      </c>
      <c r="D224" s="12" t="s">
        <v>2142</v>
      </c>
      <c r="E224" s="12" t="s">
        <v>2270</v>
      </c>
      <c r="F224" s="35">
        <v>0</v>
      </c>
      <c r="G224" s="35">
        <v>1</v>
      </c>
      <c r="H224" s="12" t="s">
        <v>877</v>
      </c>
      <c r="I224" s="25" t="s">
        <v>8183</v>
      </c>
    </row>
    <row r="225" spans="1:9" ht="16.5">
      <c r="A225" s="12" t="s">
        <v>2143</v>
      </c>
      <c r="B225" s="18" t="s">
        <v>4196</v>
      </c>
      <c r="C225" s="18" t="s">
        <v>2144</v>
      </c>
      <c r="D225" s="12" t="s">
        <v>2145</v>
      </c>
      <c r="E225" s="12" t="s">
        <v>2270</v>
      </c>
      <c r="F225" s="35">
        <v>0</v>
      </c>
      <c r="G225" s="35">
        <v>1</v>
      </c>
      <c r="H225" s="12" t="s">
        <v>877</v>
      </c>
      <c r="I225" s="25" t="s">
        <v>8183</v>
      </c>
    </row>
    <row r="226" spans="1:9" ht="16.5">
      <c r="A226" s="12" t="s">
        <v>2146</v>
      </c>
      <c r="B226" s="18" t="s">
        <v>4197</v>
      </c>
      <c r="C226" s="18" t="s">
        <v>2147</v>
      </c>
      <c r="D226" s="12" t="s">
        <v>2148</v>
      </c>
      <c r="E226" s="12" t="s">
        <v>2270</v>
      </c>
      <c r="F226" s="35">
        <v>0</v>
      </c>
      <c r="G226" s="35">
        <v>1</v>
      </c>
      <c r="H226" s="12" t="s">
        <v>877</v>
      </c>
      <c r="I226" s="25" t="s">
        <v>8241</v>
      </c>
    </row>
    <row r="227" spans="1:9" ht="16.5">
      <c r="A227" s="12" t="s">
        <v>2149</v>
      </c>
      <c r="B227" s="18" t="s">
        <v>4290</v>
      </c>
      <c r="C227" s="18" t="s">
        <v>2508</v>
      </c>
      <c r="D227" s="12" t="s">
        <v>2150</v>
      </c>
      <c r="E227" s="12" t="s">
        <v>2270</v>
      </c>
      <c r="F227" s="35">
        <v>0</v>
      </c>
      <c r="G227" s="35">
        <v>2</v>
      </c>
      <c r="H227" s="12" t="s">
        <v>877</v>
      </c>
      <c r="I227" s="25" t="s">
        <v>8241</v>
      </c>
    </row>
    <row r="228" spans="1:9" ht="16.5">
      <c r="A228" s="12" t="s">
        <v>2151</v>
      </c>
      <c r="B228" s="18" t="s">
        <v>4291</v>
      </c>
      <c r="C228" s="18" t="s">
        <v>2509</v>
      </c>
      <c r="D228" s="12" t="s">
        <v>2152</v>
      </c>
      <c r="E228" s="12" t="s">
        <v>2270</v>
      </c>
      <c r="F228" s="35">
        <v>0</v>
      </c>
      <c r="G228" s="35">
        <v>6</v>
      </c>
      <c r="H228" s="12" t="s">
        <v>877</v>
      </c>
      <c r="I228" s="25" t="s">
        <v>8241</v>
      </c>
    </row>
    <row r="229" spans="1:9" ht="16.5">
      <c r="A229" s="12" t="s">
        <v>2153</v>
      </c>
      <c r="B229" s="18" t="s">
        <v>4198</v>
      </c>
      <c r="C229" s="18" t="s">
        <v>2510</v>
      </c>
      <c r="D229" s="12" t="s">
        <v>2154</v>
      </c>
      <c r="E229" s="12" t="s">
        <v>2270</v>
      </c>
      <c r="F229" s="35">
        <v>0</v>
      </c>
      <c r="G229" s="35">
        <v>13</v>
      </c>
      <c r="H229" s="12" t="s">
        <v>877</v>
      </c>
      <c r="I229" s="25" t="s">
        <v>8241</v>
      </c>
    </row>
    <row r="230" spans="1:9" ht="16.5">
      <c r="A230" s="12" t="s">
        <v>2157</v>
      </c>
      <c r="B230" s="18" t="s">
        <v>4199</v>
      </c>
      <c r="C230" s="18" t="s">
        <v>2511</v>
      </c>
      <c r="D230" s="12" t="s">
        <v>2158</v>
      </c>
      <c r="E230" s="12" t="s">
        <v>2270</v>
      </c>
      <c r="F230" s="35">
        <v>0</v>
      </c>
      <c r="G230" s="35">
        <v>14</v>
      </c>
      <c r="H230" s="12" t="s">
        <v>877</v>
      </c>
      <c r="I230" s="25" t="s">
        <v>8241</v>
      </c>
    </row>
    <row r="231" spans="1:9" ht="16.5">
      <c r="A231" s="12" t="s">
        <v>2159</v>
      </c>
      <c r="B231" s="18" t="s">
        <v>4292</v>
      </c>
      <c r="C231" s="18" t="s">
        <v>2512</v>
      </c>
      <c r="D231" s="12" t="s">
        <v>2160</v>
      </c>
      <c r="E231" s="12" t="s">
        <v>2270</v>
      </c>
      <c r="F231" s="35">
        <v>0</v>
      </c>
      <c r="G231" s="35">
        <v>13</v>
      </c>
      <c r="H231" s="12" t="s">
        <v>877</v>
      </c>
      <c r="I231" s="25" t="s">
        <v>8241</v>
      </c>
    </row>
    <row r="232" spans="1:9" ht="16.5">
      <c r="A232" s="12" t="s">
        <v>2161</v>
      </c>
      <c r="B232" s="18" t="s">
        <v>4200</v>
      </c>
      <c r="C232" s="18" t="s">
        <v>2513</v>
      </c>
      <c r="D232" s="12" t="s">
        <v>2162</v>
      </c>
      <c r="E232" s="12" t="s">
        <v>2270</v>
      </c>
      <c r="F232" s="35">
        <v>0</v>
      </c>
      <c r="G232" s="35">
        <v>2</v>
      </c>
      <c r="H232" s="12" t="s">
        <v>877</v>
      </c>
      <c r="I232" s="25" t="s">
        <v>8241</v>
      </c>
    </row>
    <row r="233" spans="1:9" ht="16.5">
      <c r="A233" s="12" t="s">
        <v>2163</v>
      </c>
      <c r="B233" s="18" t="s">
        <v>4201</v>
      </c>
      <c r="C233" s="18" t="s">
        <v>2164</v>
      </c>
      <c r="D233" s="12" t="s">
        <v>2165</v>
      </c>
      <c r="E233" s="12" t="s">
        <v>2270</v>
      </c>
      <c r="F233" s="35">
        <v>0</v>
      </c>
      <c r="G233" s="35">
        <v>3</v>
      </c>
      <c r="H233" s="12" t="s">
        <v>877</v>
      </c>
      <c r="I233" s="25" t="s">
        <v>8241</v>
      </c>
    </row>
    <row r="234" spans="1:9" ht="16.5">
      <c r="A234" s="12" t="s">
        <v>2166</v>
      </c>
      <c r="B234" s="18" t="s">
        <v>4202</v>
      </c>
      <c r="C234" s="18" t="s">
        <v>2167</v>
      </c>
      <c r="D234" s="12" t="s">
        <v>2168</v>
      </c>
      <c r="E234" s="12" t="s">
        <v>2270</v>
      </c>
      <c r="F234" s="35">
        <v>0</v>
      </c>
      <c r="G234" s="35">
        <v>1</v>
      </c>
      <c r="H234" s="12" t="s">
        <v>877</v>
      </c>
      <c r="I234" s="25" t="s">
        <v>8241</v>
      </c>
    </row>
    <row r="235" spans="1:9" ht="31.5">
      <c r="A235" s="12" t="s">
        <v>2169</v>
      </c>
      <c r="B235" s="18" t="s">
        <v>2170</v>
      </c>
      <c r="C235" s="18" t="s">
        <v>2171</v>
      </c>
      <c r="D235" s="12" t="s">
        <v>2172</v>
      </c>
      <c r="E235" s="12" t="s">
        <v>2270</v>
      </c>
      <c r="F235" s="35">
        <v>0</v>
      </c>
      <c r="G235" s="35">
        <v>7</v>
      </c>
      <c r="H235" s="12" t="s">
        <v>877</v>
      </c>
      <c r="I235" s="25" t="s">
        <v>8241</v>
      </c>
    </row>
    <row r="236" spans="1:9" ht="16.5">
      <c r="A236" s="12" t="s">
        <v>2173</v>
      </c>
      <c r="B236" s="18" t="s">
        <v>4203</v>
      </c>
      <c r="C236" s="18" t="s">
        <v>2174</v>
      </c>
      <c r="D236" s="12" t="s">
        <v>2175</v>
      </c>
      <c r="E236" s="12" t="s">
        <v>2270</v>
      </c>
      <c r="F236" s="35">
        <v>0</v>
      </c>
      <c r="G236" s="35">
        <v>23</v>
      </c>
      <c r="H236" s="12" t="s">
        <v>877</v>
      </c>
      <c r="I236" s="25" t="s">
        <v>8241</v>
      </c>
    </row>
    <row r="237" spans="1:9" ht="16.5">
      <c r="A237" s="12" t="s">
        <v>2178</v>
      </c>
      <c r="B237" s="18" t="s">
        <v>4205</v>
      </c>
      <c r="C237" s="18" t="s">
        <v>2515</v>
      </c>
      <c r="D237" s="12" t="s">
        <v>2179</v>
      </c>
      <c r="E237" s="12" t="s">
        <v>2270</v>
      </c>
      <c r="F237" s="35">
        <v>0</v>
      </c>
      <c r="G237" s="35">
        <v>2</v>
      </c>
      <c r="H237" s="12" t="s">
        <v>877</v>
      </c>
      <c r="I237" s="25" t="s">
        <v>8241</v>
      </c>
    </row>
    <row r="238" spans="1:9" ht="16.5">
      <c r="A238" s="12" t="s">
        <v>2180</v>
      </c>
      <c r="B238" s="18" t="s">
        <v>4299</v>
      </c>
      <c r="C238" s="18" t="s">
        <v>2516</v>
      </c>
      <c r="D238" s="12" t="s">
        <v>2181</v>
      </c>
      <c r="E238" s="12" t="s">
        <v>2270</v>
      </c>
      <c r="F238" s="35">
        <v>0</v>
      </c>
      <c r="G238" s="35">
        <v>5</v>
      </c>
      <c r="H238" s="12" t="s">
        <v>877</v>
      </c>
      <c r="I238" s="25" t="s">
        <v>8241</v>
      </c>
    </row>
    <row r="239" spans="1:9" ht="16.5">
      <c r="A239" s="12" t="s">
        <v>2182</v>
      </c>
      <c r="B239" s="18" t="s">
        <v>4293</v>
      </c>
      <c r="C239" s="18" t="s">
        <v>2517</v>
      </c>
      <c r="D239" s="12" t="s">
        <v>2183</v>
      </c>
      <c r="E239" s="12" t="s">
        <v>2270</v>
      </c>
      <c r="F239" s="35">
        <v>0</v>
      </c>
      <c r="G239" s="35">
        <v>3</v>
      </c>
      <c r="H239" s="12" t="s">
        <v>877</v>
      </c>
      <c r="I239" s="25" t="s">
        <v>8241</v>
      </c>
    </row>
    <row r="240" spans="1:9" ht="16.5">
      <c r="A240" s="12" t="s">
        <v>2186</v>
      </c>
      <c r="B240" s="18" t="s">
        <v>4207</v>
      </c>
      <c r="C240" s="18" t="s">
        <v>2519</v>
      </c>
      <c r="D240" s="12" t="s">
        <v>2187</v>
      </c>
      <c r="E240" s="12" t="s">
        <v>2270</v>
      </c>
      <c r="F240" s="35">
        <v>0</v>
      </c>
      <c r="G240" s="35">
        <v>4</v>
      </c>
      <c r="H240" s="12" t="s">
        <v>877</v>
      </c>
      <c r="I240" s="25" t="s">
        <v>8241</v>
      </c>
    </row>
    <row r="241" spans="1:9" ht="16.5">
      <c r="A241" s="12" t="s">
        <v>2188</v>
      </c>
      <c r="B241" s="18" t="s">
        <v>4208</v>
      </c>
      <c r="C241" s="18" t="s">
        <v>2519</v>
      </c>
      <c r="D241" s="12" t="s">
        <v>2189</v>
      </c>
      <c r="E241" s="12" t="s">
        <v>2270</v>
      </c>
      <c r="F241" s="35">
        <v>0</v>
      </c>
      <c r="G241" s="35">
        <v>3</v>
      </c>
      <c r="H241" s="12" t="s">
        <v>877</v>
      </c>
      <c r="I241" s="25" t="s">
        <v>8241</v>
      </c>
    </row>
    <row r="242" spans="1:9" ht="16.5">
      <c r="A242" s="12" t="s">
        <v>2190</v>
      </c>
      <c r="B242" s="18" t="s">
        <v>4209</v>
      </c>
      <c r="C242" s="18" t="s">
        <v>2519</v>
      </c>
      <c r="D242" s="12" t="s">
        <v>2191</v>
      </c>
      <c r="E242" s="12" t="s">
        <v>2270</v>
      </c>
      <c r="F242" s="35">
        <v>0</v>
      </c>
      <c r="G242" s="35">
        <v>2</v>
      </c>
      <c r="H242" s="12" t="s">
        <v>877</v>
      </c>
      <c r="I242" s="25" t="s">
        <v>8241</v>
      </c>
    </row>
    <row r="243" spans="1:9" ht="16.5">
      <c r="A243" s="12" t="s">
        <v>2192</v>
      </c>
      <c r="B243" s="18" t="s">
        <v>4210</v>
      </c>
      <c r="C243" s="18" t="s">
        <v>2520</v>
      </c>
      <c r="D243" s="12" t="s">
        <v>2193</v>
      </c>
      <c r="E243" s="12" t="s">
        <v>2270</v>
      </c>
      <c r="F243" s="35">
        <v>0</v>
      </c>
      <c r="G243" s="35">
        <v>1</v>
      </c>
      <c r="H243" s="12" t="s">
        <v>877</v>
      </c>
      <c r="I243" s="25" t="s">
        <v>8241</v>
      </c>
    </row>
    <row r="244" spans="1:9" ht="16.5">
      <c r="A244" s="12" t="s">
        <v>2194</v>
      </c>
      <c r="B244" s="18" t="s">
        <v>2521</v>
      </c>
      <c r="C244" s="18" t="s">
        <v>2522</v>
      </c>
      <c r="D244" s="12" t="s">
        <v>2195</v>
      </c>
      <c r="E244" s="12" t="s">
        <v>2270</v>
      </c>
      <c r="F244" s="35">
        <v>0</v>
      </c>
      <c r="G244" s="35">
        <v>2</v>
      </c>
      <c r="H244" s="12" t="s">
        <v>877</v>
      </c>
      <c r="I244" s="25" t="s">
        <v>8241</v>
      </c>
    </row>
    <row r="245" spans="1:9" ht="16.5">
      <c r="A245" s="12" t="s">
        <v>2196</v>
      </c>
      <c r="B245" s="18" t="s">
        <v>4211</v>
      </c>
      <c r="C245" s="18" t="s">
        <v>2523</v>
      </c>
      <c r="D245" s="12" t="s">
        <v>2197</v>
      </c>
      <c r="E245" s="12" t="s">
        <v>2270</v>
      </c>
      <c r="F245" s="35">
        <v>0</v>
      </c>
      <c r="G245" s="35">
        <v>6</v>
      </c>
      <c r="H245" s="12" t="s">
        <v>877</v>
      </c>
      <c r="I245" s="25" t="s">
        <v>8241</v>
      </c>
    </row>
    <row r="246" spans="1:9" ht="16.5">
      <c r="A246" s="12" t="s">
        <v>2198</v>
      </c>
      <c r="B246" s="18" t="s">
        <v>4294</v>
      </c>
      <c r="C246" s="18" t="s">
        <v>2524</v>
      </c>
      <c r="D246" s="12" t="s">
        <v>2199</v>
      </c>
      <c r="E246" s="12" t="s">
        <v>2270</v>
      </c>
      <c r="F246" s="35">
        <v>0</v>
      </c>
      <c r="G246" s="35">
        <v>10</v>
      </c>
      <c r="H246" s="12" t="s">
        <v>877</v>
      </c>
      <c r="I246" s="25" t="s">
        <v>8241</v>
      </c>
    </row>
    <row r="247" spans="1:9" ht="16.5">
      <c r="A247" s="12" t="s">
        <v>2200</v>
      </c>
      <c r="B247" s="18" t="s">
        <v>4212</v>
      </c>
      <c r="C247" s="18" t="s">
        <v>2525</v>
      </c>
      <c r="D247" s="12" t="s">
        <v>2201</v>
      </c>
      <c r="E247" s="12" t="s">
        <v>2270</v>
      </c>
      <c r="F247" s="35">
        <v>0</v>
      </c>
      <c r="G247" s="35">
        <v>2</v>
      </c>
      <c r="H247" s="12" t="s">
        <v>877</v>
      </c>
      <c r="I247" s="25" t="s">
        <v>8241</v>
      </c>
    </row>
    <row r="248" spans="1:9" ht="16.5">
      <c r="A248" s="12" t="s">
        <v>2202</v>
      </c>
      <c r="B248" s="18" t="s">
        <v>4213</v>
      </c>
      <c r="C248" s="18" t="s">
        <v>2526</v>
      </c>
      <c r="D248" s="12" t="s">
        <v>2203</v>
      </c>
      <c r="E248" s="12" t="s">
        <v>2270</v>
      </c>
      <c r="F248" s="35">
        <v>0</v>
      </c>
      <c r="G248" s="35">
        <v>2</v>
      </c>
      <c r="H248" s="12" t="s">
        <v>877</v>
      </c>
      <c r="I248" s="25" t="s">
        <v>8241</v>
      </c>
    </row>
    <row r="249" spans="1:9" ht="16.5">
      <c r="A249" s="12" t="s">
        <v>2204</v>
      </c>
      <c r="B249" s="18" t="s">
        <v>4214</v>
      </c>
      <c r="C249" s="18" t="s">
        <v>2527</v>
      </c>
      <c r="D249" s="12" t="s">
        <v>2205</v>
      </c>
      <c r="E249" s="12" t="s">
        <v>2270</v>
      </c>
      <c r="F249" s="35">
        <v>0</v>
      </c>
      <c r="G249" s="35">
        <v>3</v>
      </c>
      <c r="H249" s="12" t="s">
        <v>877</v>
      </c>
      <c r="I249" s="25" t="s">
        <v>8241</v>
      </c>
    </row>
    <row r="250" spans="1:9" ht="16.5">
      <c r="A250" s="12" t="s">
        <v>2206</v>
      </c>
      <c r="B250" s="18" t="s">
        <v>4300</v>
      </c>
      <c r="C250" s="18" t="s">
        <v>2528</v>
      </c>
      <c r="D250" s="12" t="s">
        <v>2207</v>
      </c>
      <c r="E250" s="12" t="s">
        <v>2270</v>
      </c>
      <c r="F250" s="35">
        <v>0</v>
      </c>
      <c r="G250" s="35">
        <v>5</v>
      </c>
      <c r="H250" s="12" t="s">
        <v>877</v>
      </c>
      <c r="I250" s="25" t="s">
        <v>8241</v>
      </c>
    </row>
    <row r="251" spans="1:9" ht="16.5">
      <c r="A251" s="12" t="s">
        <v>2208</v>
      </c>
      <c r="B251" s="18" t="s">
        <v>4301</v>
      </c>
      <c r="C251" s="18" t="s">
        <v>2528</v>
      </c>
      <c r="D251" s="12" t="s">
        <v>2209</v>
      </c>
      <c r="E251" s="12" t="s">
        <v>2270</v>
      </c>
      <c r="F251" s="35">
        <v>0</v>
      </c>
      <c r="G251" s="35">
        <v>4</v>
      </c>
      <c r="H251" s="12" t="s">
        <v>877</v>
      </c>
      <c r="I251" s="25" t="s">
        <v>8241</v>
      </c>
    </row>
    <row r="252" spans="1:9" ht="16.5">
      <c r="A252" s="12" t="s">
        <v>2210</v>
      </c>
      <c r="B252" s="18" t="s">
        <v>4215</v>
      </c>
      <c r="C252" s="18" t="s">
        <v>2529</v>
      </c>
      <c r="D252" s="12" t="s">
        <v>2211</v>
      </c>
      <c r="E252" s="12" t="s">
        <v>2270</v>
      </c>
      <c r="F252" s="35">
        <v>0</v>
      </c>
      <c r="G252" s="35">
        <v>1</v>
      </c>
      <c r="H252" s="12" t="s">
        <v>1506</v>
      </c>
      <c r="I252" s="25" t="s">
        <v>8196</v>
      </c>
    </row>
    <row r="253" spans="1:9" ht="16.5">
      <c r="A253" s="12" t="s">
        <v>2212</v>
      </c>
      <c r="B253" s="18" t="s">
        <v>4302</v>
      </c>
      <c r="C253" s="18" t="s">
        <v>2530</v>
      </c>
      <c r="D253" s="12" t="s">
        <v>2213</v>
      </c>
      <c r="E253" s="12" t="s">
        <v>2270</v>
      </c>
      <c r="F253" s="35">
        <v>0</v>
      </c>
      <c r="G253" s="35">
        <v>6</v>
      </c>
      <c r="H253" s="12" t="s">
        <v>1506</v>
      </c>
      <c r="I253" s="25" t="s">
        <v>8196</v>
      </c>
    </row>
    <row r="254" spans="1:9" ht="33">
      <c r="A254" s="12" t="s">
        <v>2214</v>
      </c>
      <c r="B254" s="18" t="s">
        <v>2531</v>
      </c>
      <c r="C254" s="18" t="s">
        <v>2532</v>
      </c>
      <c r="D254" s="12" t="s">
        <v>2215</v>
      </c>
      <c r="E254" s="12" t="s">
        <v>2270</v>
      </c>
      <c r="F254" s="35">
        <v>0</v>
      </c>
      <c r="G254" s="35">
        <v>4</v>
      </c>
      <c r="H254" s="12" t="s">
        <v>1506</v>
      </c>
      <c r="I254" s="25" t="s">
        <v>8238</v>
      </c>
    </row>
    <row r="255" spans="1:9" ht="33">
      <c r="A255" s="12" t="s">
        <v>2216</v>
      </c>
      <c r="B255" s="18" t="s">
        <v>2533</v>
      </c>
      <c r="C255" s="18" t="s">
        <v>2534</v>
      </c>
      <c r="D255" s="12" t="s">
        <v>2217</v>
      </c>
      <c r="E255" s="12" t="s">
        <v>2270</v>
      </c>
      <c r="F255" s="35">
        <v>0</v>
      </c>
      <c r="G255" s="35">
        <v>1</v>
      </c>
      <c r="H255" s="12" t="s">
        <v>1506</v>
      </c>
      <c r="I255" s="25" t="s">
        <v>8238</v>
      </c>
    </row>
    <row r="256" spans="1:9" ht="16.5">
      <c r="A256" s="12" t="s">
        <v>2218</v>
      </c>
      <c r="B256" s="18" t="s">
        <v>2535</v>
      </c>
      <c r="C256" s="18" t="s">
        <v>2536</v>
      </c>
      <c r="D256" s="12" t="s">
        <v>2219</v>
      </c>
      <c r="E256" s="12" t="s">
        <v>2270</v>
      </c>
      <c r="F256" s="35">
        <v>0</v>
      </c>
      <c r="G256" s="35">
        <v>5</v>
      </c>
      <c r="H256" s="12" t="s">
        <v>1506</v>
      </c>
      <c r="I256" s="25" t="s">
        <v>8238</v>
      </c>
    </row>
    <row r="257" spans="1:9" ht="16.5">
      <c r="A257" s="12" t="s">
        <v>2220</v>
      </c>
      <c r="B257" s="18" t="s">
        <v>2537</v>
      </c>
      <c r="C257" s="18" t="s">
        <v>2538</v>
      </c>
      <c r="D257" s="12" t="s">
        <v>2221</v>
      </c>
      <c r="E257" s="12" t="s">
        <v>2270</v>
      </c>
      <c r="F257" s="35">
        <v>0</v>
      </c>
      <c r="G257" s="35">
        <v>4</v>
      </c>
      <c r="H257" s="12" t="s">
        <v>1506</v>
      </c>
      <c r="I257" s="25" t="s">
        <v>8238</v>
      </c>
    </row>
    <row r="258" spans="1:9" ht="16.5">
      <c r="A258" s="12" t="s">
        <v>2222</v>
      </c>
      <c r="B258" s="18" t="s">
        <v>4216</v>
      </c>
      <c r="C258" s="18" t="s">
        <v>2298</v>
      </c>
      <c r="D258" s="12" t="s">
        <v>2223</v>
      </c>
      <c r="E258" s="12" t="s">
        <v>2270</v>
      </c>
      <c r="F258" s="35">
        <v>0</v>
      </c>
      <c r="G258" s="35">
        <v>5</v>
      </c>
      <c r="H258" s="12" t="s">
        <v>1506</v>
      </c>
      <c r="I258" s="25" t="s">
        <v>8238</v>
      </c>
    </row>
    <row r="259" spans="1:9" ht="16.5">
      <c r="A259" s="12" t="s">
        <v>2224</v>
      </c>
      <c r="B259" s="18" t="s">
        <v>4217</v>
      </c>
      <c r="C259" s="18" t="s">
        <v>2539</v>
      </c>
      <c r="D259" s="12" t="s">
        <v>2225</v>
      </c>
      <c r="E259" s="12" t="s">
        <v>2270</v>
      </c>
      <c r="F259" s="35">
        <v>0</v>
      </c>
      <c r="G259" s="35">
        <v>9</v>
      </c>
      <c r="H259" s="12" t="s">
        <v>1506</v>
      </c>
      <c r="I259" s="25" t="s">
        <v>8238</v>
      </c>
    </row>
    <row r="260" spans="1:9" ht="16.5">
      <c r="A260" s="12" t="s">
        <v>2226</v>
      </c>
      <c r="B260" s="18" t="s">
        <v>4218</v>
      </c>
      <c r="C260" s="18" t="s">
        <v>2540</v>
      </c>
      <c r="D260" s="12" t="s">
        <v>2227</v>
      </c>
      <c r="E260" s="12" t="s">
        <v>2270</v>
      </c>
      <c r="F260" s="35">
        <v>0</v>
      </c>
      <c r="G260" s="35">
        <v>1</v>
      </c>
      <c r="H260" s="12" t="s">
        <v>1506</v>
      </c>
      <c r="I260" s="25" t="s">
        <v>8238</v>
      </c>
    </row>
    <row r="261" spans="1:9" ht="16.5">
      <c r="A261" s="12" t="s">
        <v>2228</v>
      </c>
      <c r="B261" s="18" t="s">
        <v>4219</v>
      </c>
      <c r="C261" s="18" t="s">
        <v>2541</v>
      </c>
      <c r="D261" s="12" t="s">
        <v>2229</v>
      </c>
      <c r="E261" s="12" t="s">
        <v>2270</v>
      </c>
      <c r="F261" s="35">
        <v>0</v>
      </c>
      <c r="G261" s="35">
        <v>3</v>
      </c>
      <c r="H261" s="12" t="s">
        <v>1506</v>
      </c>
      <c r="I261" s="25" t="s">
        <v>8238</v>
      </c>
    </row>
    <row r="262" spans="1:9" ht="16.5">
      <c r="A262" s="12" t="s">
        <v>2230</v>
      </c>
      <c r="B262" s="18" t="s">
        <v>4220</v>
      </c>
      <c r="C262" s="18" t="s">
        <v>2542</v>
      </c>
      <c r="D262" s="12" t="s">
        <v>2231</v>
      </c>
      <c r="E262" s="12" t="s">
        <v>2270</v>
      </c>
      <c r="F262" s="35">
        <v>0</v>
      </c>
      <c r="G262" s="35">
        <v>1</v>
      </c>
      <c r="H262" s="12" t="s">
        <v>1506</v>
      </c>
      <c r="I262" s="25" t="s">
        <v>8238</v>
      </c>
    </row>
    <row r="263" spans="1:9" ht="16.5">
      <c r="A263" s="12" t="s">
        <v>2232</v>
      </c>
      <c r="B263" s="18" t="s">
        <v>4221</v>
      </c>
      <c r="C263" s="18" t="s">
        <v>2542</v>
      </c>
      <c r="D263" s="12" t="s">
        <v>2233</v>
      </c>
      <c r="E263" s="12" t="s">
        <v>2270</v>
      </c>
      <c r="F263" s="35">
        <v>0</v>
      </c>
      <c r="G263" s="35">
        <v>1</v>
      </c>
      <c r="H263" s="12" t="s">
        <v>1506</v>
      </c>
      <c r="I263" s="25" t="s">
        <v>8238</v>
      </c>
    </row>
    <row r="264" spans="1:9" ht="16.5">
      <c r="A264" s="12" t="s">
        <v>2234</v>
      </c>
      <c r="B264" s="18" t="s">
        <v>4295</v>
      </c>
      <c r="C264" s="18" t="s">
        <v>2543</v>
      </c>
      <c r="D264" s="12" t="s">
        <v>2235</v>
      </c>
      <c r="E264" s="12" t="s">
        <v>2270</v>
      </c>
      <c r="F264" s="35">
        <v>0</v>
      </c>
      <c r="G264" s="35">
        <v>5</v>
      </c>
      <c r="H264" s="12" t="s">
        <v>1506</v>
      </c>
      <c r="I264" s="25" t="s">
        <v>8238</v>
      </c>
    </row>
    <row r="265" spans="1:9" ht="16.5">
      <c r="A265" s="12" t="s">
        <v>2236</v>
      </c>
      <c r="B265" s="18" t="s">
        <v>4222</v>
      </c>
      <c r="C265" s="18" t="s">
        <v>2544</v>
      </c>
      <c r="D265" s="12" t="s">
        <v>2237</v>
      </c>
      <c r="E265" s="12" t="s">
        <v>2270</v>
      </c>
      <c r="F265" s="35">
        <v>0</v>
      </c>
      <c r="G265" s="35">
        <v>10</v>
      </c>
      <c r="H265" s="12" t="s">
        <v>1506</v>
      </c>
      <c r="I265" s="25" t="s">
        <v>8238</v>
      </c>
    </row>
    <row r="266" spans="1:9" ht="16.5">
      <c r="A266" s="12" t="s">
        <v>2240</v>
      </c>
      <c r="B266" s="18" t="s">
        <v>4223</v>
      </c>
      <c r="C266" s="18" t="s">
        <v>2546</v>
      </c>
      <c r="D266" s="12" t="s">
        <v>2241</v>
      </c>
      <c r="E266" s="12" t="s">
        <v>2270</v>
      </c>
      <c r="F266" s="35">
        <v>0</v>
      </c>
      <c r="G266" s="35">
        <v>1</v>
      </c>
      <c r="H266" s="12" t="s">
        <v>1506</v>
      </c>
      <c r="I266" s="25" t="s">
        <v>8238</v>
      </c>
    </row>
    <row r="267" spans="1:9" ht="16.5">
      <c r="A267" s="12" t="s">
        <v>2244</v>
      </c>
      <c r="B267" s="18" t="s">
        <v>4296</v>
      </c>
      <c r="C267" s="18" t="s">
        <v>2548</v>
      </c>
      <c r="D267" s="12" t="s">
        <v>2245</v>
      </c>
      <c r="E267" s="12" t="s">
        <v>2270</v>
      </c>
      <c r="F267" s="35">
        <v>0</v>
      </c>
      <c r="G267" s="14">
        <v>8</v>
      </c>
      <c r="H267" s="12" t="s">
        <v>1506</v>
      </c>
      <c r="I267" s="25" t="s">
        <v>8238</v>
      </c>
    </row>
    <row r="268" spans="1:9" ht="16.5">
      <c r="A268" s="12" t="s">
        <v>2246</v>
      </c>
      <c r="B268" s="18" t="s">
        <v>4224</v>
      </c>
      <c r="C268" s="18" t="s">
        <v>2247</v>
      </c>
      <c r="D268" s="12" t="s">
        <v>2248</v>
      </c>
      <c r="E268" s="12" t="s">
        <v>2270</v>
      </c>
      <c r="F268" s="35">
        <v>0</v>
      </c>
      <c r="G268" s="14">
        <v>22</v>
      </c>
      <c r="H268" s="12" t="s">
        <v>1506</v>
      </c>
      <c r="I268" s="25" t="s">
        <v>8238</v>
      </c>
    </row>
    <row r="269" spans="1:9" ht="16.5">
      <c r="A269" s="12" t="s">
        <v>2249</v>
      </c>
      <c r="B269" s="18" t="s">
        <v>4225</v>
      </c>
      <c r="C269" s="18" t="s">
        <v>2549</v>
      </c>
      <c r="D269" s="12" t="s">
        <v>2250</v>
      </c>
      <c r="E269" s="12" t="s">
        <v>2270</v>
      </c>
      <c r="F269" s="35">
        <v>0</v>
      </c>
      <c r="G269" s="14">
        <v>26</v>
      </c>
      <c r="H269" s="12" t="s">
        <v>1506</v>
      </c>
      <c r="I269" s="25" t="s">
        <v>8238</v>
      </c>
    </row>
    <row r="270" spans="1:9" ht="16.5">
      <c r="A270" s="12" t="s">
        <v>2251</v>
      </c>
      <c r="B270" s="18" t="s">
        <v>4226</v>
      </c>
      <c r="C270" s="18" t="s">
        <v>2550</v>
      </c>
      <c r="D270" s="12" t="s">
        <v>2252</v>
      </c>
      <c r="E270" s="12" t="s">
        <v>2270</v>
      </c>
      <c r="F270" s="35">
        <v>0</v>
      </c>
      <c r="G270" s="14">
        <v>11</v>
      </c>
      <c r="H270" s="12" t="s">
        <v>1506</v>
      </c>
      <c r="I270" s="25" t="s">
        <v>8238</v>
      </c>
    </row>
    <row r="271" spans="1:9" ht="31.5">
      <c r="A271" s="12" t="s">
        <v>2253</v>
      </c>
      <c r="B271" s="18" t="s">
        <v>4227</v>
      </c>
      <c r="C271" s="18" t="s">
        <v>2551</v>
      </c>
      <c r="D271" s="12" t="s">
        <v>2254</v>
      </c>
      <c r="E271" s="12" t="s">
        <v>2270</v>
      </c>
      <c r="F271" s="35">
        <v>0</v>
      </c>
      <c r="G271" s="14">
        <v>4</v>
      </c>
      <c r="H271" s="12" t="s">
        <v>1506</v>
      </c>
      <c r="I271" s="25" t="s">
        <v>8238</v>
      </c>
    </row>
    <row r="272" spans="1:9" ht="16.5">
      <c r="A272" s="12" t="s">
        <v>2255</v>
      </c>
      <c r="B272" s="18" t="s">
        <v>4297</v>
      </c>
      <c r="C272" s="18" t="s">
        <v>2552</v>
      </c>
      <c r="D272" s="12" t="s">
        <v>2256</v>
      </c>
      <c r="E272" s="12" t="s">
        <v>2270</v>
      </c>
      <c r="F272" s="35">
        <v>0</v>
      </c>
      <c r="G272" s="14">
        <v>18</v>
      </c>
      <c r="H272" s="12" t="s">
        <v>1506</v>
      </c>
      <c r="I272" s="25" t="s">
        <v>8238</v>
      </c>
    </row>
    <row r="273" spans="1:9" ht="16.5">
      <c r="A273" s="9" t="s">
        <v>2794</v>
      </c>
      <c r="B273" s="18" t="s">
        <v>4228</v>
      </c>
      <c r="C273" s="18" t="s">
        <v>2876</v>
      </c>
      <c r="D273" s="9" t="s">
        <v>2834</v>
      </c>
      <c r="E273" s="12" t="s">
        <v>2270</v>
      </c>
      <c r="F273" s="35">
        <v>0</v>
      </c>
      <c r="G273" s="14">
        <v>1</v>
      </c>
      <c r="H273" s="9" t="s">
        <v>2747</v>
      </c>
      <c r="I273" s="25" t="s">
        <v>8171</v>
      </c>
    </row>
    <row r="274" spans="1:9" ht="16.5">
      <c r="A274" s="9" t="s">
        <v>2795</v>
      </c>
      <c r="B274" s="18" t="s">
        <v>4229</v>
      </c>
      <c r="C274" s="18" t="s">
        <v>2877</v>
      </c>
      <c r="D274" s="9" t="s">
        <v>2835</v>
      </c>
      <c r="E274" s="12" t="s">
        <v>2270</v>
      </c>
      <c r="F274" s="35">
        <v>0</v>
      </c>
      <c r="G274" s="14">
        <v>6</v>
      </c>
      <c r="H274" s="9" t="s">
        <v>2747</v>
      </c>
      <c r="I274" s="25" t="s">
        <v>8171</v>
      </c>
    </row>
    <row r="275" spans="1:9" ht="16.5">
      <c r="A275" s="9" t="s">
        <v>2796</v>
      </c>
      <c r="B275" s="18" t="s">
        <v>4230</v>
      </c>
      <c r="C275" s="18" t="s">
        <v>2878</v>
      </c>
      <c r="D275" s="9" t="s">
        <v>2836</v>
      </c>
      <c r="E275" s="12" t="s">
        <v>2270</v>
      </c>
      <c r="F275" s="35">
        <v>0</v>
      </c>
      <c r="G275" s="14">
        <v>1</v>
      </c>
      <c r="H275" s="9" t="s">
        <v>2747</v>
      </c>
      <c r="I275" s="25" t="s">
        <v>8185</v>
      </c>
    </row>
    <row r="276" spans="1:9" ht="16.5">
      <c r="A276" s="9" t="s">
        <v>2797</v>
      </c>
      <c r="B276" s="18" t="s">
        <v>4231</v>
      </c>
      <c r="C276" s="18" t="s">
        <v>2879</v>
      </c>
      <c r="D276" s="9" t="s">
        <v>2837</v>
      </c>
      <c r="E276" s="12" t="s">
        <v>2270</v>
      </c>
      <c r="F276" s="35">
        <v>0</v>
      </c>
      <c r="G276" s="14">
        <v>5</v>
      </c>
      <c r="H276" s="9" t="s">
        <v>2747</v>
      </c>
      <c r="I276" s="25" t="s">
        <v>8185</v>
      </c>
    </row>
    <row r="277" spans="1:9" ht="16.5">
      <c r="A277" s="9" t="s">
        <v>2798</v>
      </c>
      <c r="B277" s="18" t="s">
        <v>4232</v>
      </c>
      <c r="C277" s="18" t="s">
        <v>2880</v>
      </c>
      <c r="D277" s="9" t="s">
        <v>2838</v>
      </c>
      <c r="E277" s="12" t="s">
        <v>2270</v>
      </c>
      <c r="F277" s="35">
        <v>0</v>
      </c>
      <c r="G277" s="14">
        <v>1</v>
      </c>
      <c r="H277" s="9" t="s">
        <v>2747</v>
      </c>
      <c r="I277" s="25" t="s">
        <v>8185</v>
      </c>
    </row>
    <row r="278" spans="1:9" ht="16.5">
      <c r="A278" s="9" t="s">
        <v>2799</v>
      </c>
      <c r="B278" s="18" t="s">
        <v>4233</v>
      </c>
      <c r="C278" s="18" t="s">
        <v>2881</v>
      </c>
      <c r="D278" s="9" t="s">
        <v>2839</v>
      </c>
      <c r="E278" s="12" t="s">
        <v>2270</v>
      </c>
      <c r="F278" s="35">
        <v>0</v>
      </c>
      <c r="G278" s="14">
        <v>1</v>
      </c>
      <c r="H278" s="9" t="s">
        <v>2747</v>
      </c>
      <c r="I278" s="25" t="s">
        <v>8185</v>
      </c>
    </row>
    <row r="279" spans="1:9" ht="16.5">
      <c r="A279" s="9" t="s">
        <v>2800</v>
      </c>
      <c r="B279" s="18" t="s">
        <v>4303</v>
      </c>
      <c r="C279" s="18" t="s">
        <v>2882</v>
      </c>
      <c r="D279" s="9" t="s">
        <v>2840</v>
      </c>
      <c r="E279" s="12" t="s">
        <v>2270</v>
      </c>
      <c r="F279" s="35">
        <v>0</v>
      </c>
      <c r="G279" s="14">
        <v>3</v>
      </c>
      <c r="H279" s="9" t="s">
        <v>2747</v>
      </c>
      <c r="I279" s="25" t="s">
        <v>8185</v>
      </c>
    </row>
    <row r="280" spans="1:9" ht="16.5">
      <c r="A280" s="9" t="s">
        <v>2801</v>
      </c>
      <c r="B280" s="18" t="s">
        <v>4234</v>
      </c>
      <c r="C280" s="18" t="s">
        <v>2883</v>
      </c>
      <c r="D280" s="9" t="s">
        <v>2841</v>
      </c>
      <c r="E280" s="12" t="s">
        <v>2270</v>
      </c>
      <c r="F280" s="35">
        <v>0</v>
      </c>
      <c r="G280" s="14">
        <v>2</v>
      </c>
      <c r="H280" s="9" t="s">
        <v>2747</v>
      </c>
      <c r="I280" s="25" t="s">
        <v>8185</v>
      </c>
    </row>
    <row r="281" spans="1:9" ht="16.5">
      <c r="A281" s="9" t="s">
        <v>2802</v>
      </c>
      <c r="B281" s="18" t="s">
        <v>4235</v>
      </c>
      <c r="C281" s="18" t="s">
        <v>2884</v>
      </c>
      <c r="D281" s="9" t="s">
        <v>2842</v>
      </c>
      <c r="E281" s="12" t="s">
        <v>2270</v>
      </c>
      <c r="F281" s="35">
        <v>0</v>
      </c>
      <c r="G281" s="14">
        <v>3</v>
      </c>
      <c r="H281" s="9" t="s">
        <v>2747</v>
      </c>
      <c r="I281" s="25" t="s">
        <v>8185</v>
      </c>
    </row>
    <row r="282" spans="1:9" ht="16.5">
      <c r="A282" s="9" t="s">
        <v>2803</v>
      </c>
      <c r="B282" s="18" t="s">
        <v>4236</v>
      </c>
      <c r="C282" s="18" t="s">
        <v>2885</v>
      </c>
      <c r="D282" s="9" t="s">
        <v>2843</v>
      </c>
      <c r="E282" s="12" t="s">
        <v>2270</v>
      </c>
      <c r="F282" s="35">
        <v>0</v>
      </c>
      <c r="G282" s="14">
        <v>4</v>
      </c>
      <c r="H282" s="9" t="s">
        <v>2747</v>
      </c>
      <c r="I282" s="25" t="s">
        <v>8185</v>
      </c>
    </row>
    <row r="283" spans="1:9" ht="31.5">
      <c r="A283" s="9" t="s">
        <v>2804</v>
      </c>
      <c r="B283" s="18" t="s">
        <v>4237</v>
      </c>
      <c r="C283" s="18" t="s">
        <v>2886</v>
      </c>
      <c r="D283" s="9" t="s">
        <v>2844</v>
      </c>
      <c r="E283" s="12" t="s">
        <v>2270</v>
      </c>
      <c r="F283" s="35">
        <v>0</v>
      </c>
      <c r="G283" s="14">
        <v>20</v>
      </c>
      <c r="H283" s="9" t="s">
        <v>2747</v>
      </c>
      <c r="I283" s="25" t="s">
        <v>8185</v>
      </c>
    </row>
    <row r="284" spans="1:9" ht="31.5">
      <c r="A284" s="9" t="s">
        <v>2805</v>
      </c>
      <c r="B284" s="18" t="s">
        <v>4238</v>
      </c>
      <c r="C284" s="18" t="s">
        <v>2887</v>
      </c>
      <c r="D284" s="9" t="s">
        <v>2845</v>
      </c>
      <c r="E284" s="12" t="s">
        <v>2270</v>
      </c>
      <c r="F284" s="35">
        <v>0</v>
      </c>
      <c r="G284" s="14">
        <v>5</v>
      </c>
      <c r="H284" s="9" t="s">
        <v>2747</v>
      </c>
      <c r="I284" s="25" t="s">
        <v>8185</v>
      </c>
    </row>
    <row r="285" spans="1:9" ht="16.5">
      <c r="A285" s="9" t="s">
        <v>2806</v>
      </c>
      <c r="B285" s="18" t="s">
        <v>4239</v>
      </c>
      <c r="C285" s="18" t="s">
        <v>2888</v>
      </c>
      <c r="D285" s="9" t="s">
        <v>2846</v>
      </c>
      <c r="E285" s="12" t="s">
        <v>2270</v>
      </c>
      <c r="F285" s="35">
        <v>0</v>
      </c>
      <c r="G285" s="14">
        <v>3</v>
      </c>
      <c r="H285" s="9" t="s">
        <v>2747</v>
      </c>
      <c r="I285" s="25" t="s">
        <v>8185</v>
      </c>
    </row>
    <row r="286" spans="1:9" ht="16.5">
      <c r="A286" s="9" t="s">
        <v>2807</v>
      </c>
      <c r="B286" s="18" t="s">
        <v>4240</v>
      </c>
      <c r="C286" s="18" t="s">
        <v>2889</v>
      </c>
      <c r="D286" s="9" t="s">
        <v>2847</v>
      </c>
      <c r="E286" s="12" t="s">
        <v>2270</v>
      </c>
      <c r="F286" s="35">
        <v>0</v>
      </c>
      <c r="G286" s="14">
        <v>1</v>
      </c>
      <c r="H286" s="9" t="s">
        <v>2747</v>
      </c>
      <c r="I286" s="25" t="s">
        <v>8185</v>
      </c>
    </row>
    <row r="287" spans="1:9" ht="16.5">
      <c r="A287" s="9" t="s">
        <v>2808</v>
      </c>
      <c r="B287" s="18" t="s">
        <v>4241</v>
      </c>
      <c r="C287" s="18" t="s">
        <v>2890</v>
      </c>
      <c r="D287" s="9" t="s">
        <v>2848</v>
      </c>
      <c r="E287" s="12" t="s">
        <v>2270</v>
      </c>
      <c r="F287" s="35">
        <v>0</v>
      </c>
      <c r="G287" s="14">
        <v>1</v>
      </c>
      <c r="H287" s="9" t="s">
        <v>2747</v>
      </c>
      <c r="I287" s="25" t="s">
        <v>8185</v>
      </c>
    </row>
    <row r="288" spans="1:9" ht="16.5">
      <c r="A288" s="9" t="s">
        <v>2809</v>
      </c>
      <c r="B288" s="18" t="s">
        <v>4242</v>
      </c>
      <c r="C288" s="18" t="s">
        <v>2891</v>
      </c>
      <c r="D288" s="9" t="s">
        <v>2849</v>
      </c>
      <c r="E288" s="12" t="s">
        <v>2270</v>
      </c>
      <c r="F288" s="35">
        <v>0</v>
      </c>
      <c r="G288" s="14">
        <v>1</v>
      </c>
      <c r="H288" s="9" t="s">
        <v>2747</v>
      </c>
      <c r="I288" s="25" t="s">
        <v>8185</v>
      </c>
    </row>
    <row r="289" spans="1:11" ht="16.5">
      <c r="A289" s="9" t="s">
        <v>2810</v>
      </c>
      <c r="B289" s="18" t="s">
        <v>4243</v>
      </c>
      <c r="C289" s="18" t="s">
        <v>2892</v>
      </c>
      <c r="D289" s="9" t="s">
        <v>2850</v>
      </c>
      <c r="E289" s="12" t="s">
        <v>2270</v>
      </c>
      <c r="F289" s="35">
        <v>0</v>
      </c>
      <c r="G289" s="14">
        <v>1</v>
      </c>
      <c r="H289" s="9" t="s">
        <v>2747</v>
      </c>
      <c r="I289" s="25" t="s">
        <v>8185</v>
      </c>
    </row>
    <row r="290" spans="1:11" ht="16.5">
      <c r="A290" s="9" t="s">
        <v>2811</v>
      </c>
      <c r="B290" s="18" t="s">
        <v>4244</v>
      </c>
      <c r="C290" s="18" t="s">
        <v>2893</v>
      </c>
      <c r="D290" s="9" t="s">
        <v>2851</v>
      </c>
      <c r="E290" s="12" t="s">
        <v>2270</v>
      </c>
      <c r="F290" s="35">
        <v>0</v>
      </c>
      <c r="G290" s="14">
        <v>1</v>
      </c>
      <c r="H290" s="9" t="s">
        <v>2747</v>
      </c>
      <c r="I290" s="25" t="s">
        <v>8185</v>
      </c>
    </row>
    <row r="291" spans="1:11" ht="16.5">
      <c r="A291" s="9" t="s">
        <v>2812</v>
      </c>
      <c r="B291" s="18" t="s">
        <v>4245</v>
      </c>
      <c r="C291" s="18" t="s">
        <v>2894</v>
      </c>
      <c r="D291" s="9" t="s">
        <v>2852</v>
      </c>
      <c r="E291" s="12" t="s">
        <v>2270</v>
      </c>
      <c r="F291" s="35">
        <v>0</v>
      </c>
      <c r="G291" s="14">
        <v>1</v>
      </c>
      <c r="H291" s="9" t="s">
        <v>2747</v>
      </c>
      <c r="I291" s="25" t="s">
        <v>8185</v>
      </c>
    </row>
    <row r="292" spans="1:11" ht="16.5">
      <c r="A292" s="9" t="s">
        <v>2813</v>
      </c>
      <c r="B292" s="18" t="s">
        <v>4246</v>
      </c>
      <c r="C292" s="18" t="s">
        <v>2895</v>
      </c>
      <c r="D292" s="9" t="s">
        <v>2853</v>
      </c>
      <c r="E292" s="12" t="s">
        <v>2270</v>
      </c>
      <c r="F292" s="35">
        <v>0</v>
      </c>
      <c r="G292" s="14">
        <v>1</v>
      </c>
      <c r="H292" s="9" t="s">
        <v>2747</v>
      </c>
      <c r="I292" s="25" t="s">
        <v>8185</v>
      </c>
    </row>
    <row r="293" spans="1:11" ht="16.5">
      <c r="A293" s="9" t="s">
        <v>2814</v>
      </c>
      <c r="B293" s="18" t="s">
        <v>4247</v>
      </c>
      <c r="C293" s="18" t="s">
        <v>2896</v>
      </c>
      <c r="D293" s="9" t="s">
        <v>2854</v>
      </c>
      <c r="E293" s="12" t="s">
        <v>2270</v>
      </c>
      <c r="F293" s="35">
        <v>0</v>
      </c>
      <c r="G293" s="14">
        <v>3</v>
      </c>
      <c r="H293" s="9" t="s">
        <v>2747</v>
      </c>
      <c r="I293" s="25" t="s">
        <v>8185</v>
      </c>
    </row>
    <row r="294" spans="1:11" ht="16.5">
      <c r="A294" s="9" t="s">
        <v>2815</v>
      </c>
      <c r="B294" s="18" t="s">
        <v>4248</v>
      </c>
      <c r="C294" s="18" t="s">
        <v>2897</v>
      </c>
      <c r="D294" s="9" t="s">
        <v>2855</v>
      </c>
      <c r="E294" s="12" t="s">
        <v>2270</v>
      </c>
      <c r="F294" s="35">
        <v>0</v>
      </c>
      <c r="G294" s="14">
        <v>3</v>
      </c>
      <c r="H294" s="9" t="s">
        <v>2747</v>
      </c>
      <c r="I294" s="25" t="s">
        <v>8185</v>
      </c>
    </row>
    <row r="295" spans="1:11" ht="16.5">
      <c r="A295" s="9" t="s">
        <v>2816</v>
      </c>
      <c r="B295" s="18" t="s">
        <v>4249</v>
      </c>
      <c r="C295" s="18" t="s">
        <v>2898</v>
      </c>
      <c r="D295" s="9" t="s">
        <v>2856</v>
      </c>
      <c r="E295" s="12" t="s">
        <v>2270</v>
      </c>
      <c r="F295" s="35">
        <v>0</v>
      </c>
      <c r="G295" s="14">
        <v>2</v>
      </c>
      <c r="H295" s="9" t="s">
        <v>2874</v>
      </c>
      <c r="I295" s="25" t="s">
        <v>8185</v>
      </c>
    </row>
    <row r="296" spans="1:11" ht="16.5">
      <c r="A296" s="9" t="s">
        <v>2817</v>
      </c>
      <c r="B296" s="18" t="s">
        <v>4250</v>
      </c>
      <c r="C296" s="18" t="s">
        <v>2899</v>
      </c>
      <c r="D296" s="9" t="s">
        <v>2857</v>
      </c>
      <c r="E296" s="12" t="s">
        <v>2270</v>
      </c>
      <c r="F296" s="35">
        <v>0</v>
      </c>
      <c r="G296" s="14">
        <v>1</v>
      </c>
      <c r="H296" s="9" t="s">
        <v>2747</v>
      </c>
      <c r="I296" s="25" t="s">
        <v>8185</v>
      </c>
    </row>
    <row r="297" spans="1:11" ht="16.5">
      <c r="A297" s="9" t="s">
        <v>2818</v>
      </c>
      <c r="B297" s="18" t="s">
        <v>4251</v>
      </c>
      <c r="C297" s="18" t="s">
        <v>2900</v>
      </c>
      <c r="D297" s="9" t="s">
        <v>2858</v>
      </c>
      <c r="E297" s="12" t="s">
        <v>2270</v>
      </c>
      <c r="F297" s="35">
        <v>0</v>
      </c>
      <c r="G297" s="14">
        <v>3</v>
      </c>
      <c r="H297" s="9" t="s">
        <v>2747</v>
      </c>
      <c r="I297" s="25" t="s">
        <v>8185</v>
      </c>
    </row>
    <row r="298" spans="1:11" ht="16.5">
      <c r="A298" s="9" t="s">
        <v>2819</v>
      </c>
      <c r="B298" s="18" t="s">
        <v>4252</v>
      </c>
      <c r="C298" s="18" t="s">
        <v>2901</v>
      </c>
      <c r="D298" s="9" t="s">
        <v>2859</v>
      </c>
      <c r="E298" s="12" t="s">
        <v>2270</v>
      </c>
      <c r="F298" s="35">
        <v>0</v>
      </c>
      <c r="G298" s="14">
        <v>1</v>
      </c>
      <c r="H298" s="9" t="s">
        <v>2747</v>
      </c>
      <c r="I298" s="25" t="s">
        <v>8185</v>
      </c>
    </row>
    <row r="299" spans="1:11" ht="16.5">
      <c r="A299" s="9" t="s">
        <v>2820</v>
      </c>
      <c r="B299" s="18" t="s">
        <v>4253</v>
      </c>
      <c r="C299" s="18" t="s">
        <v>2902</v>
      </c>
      <c r="D299" s="9" t="s">
        <v>2860</v>
      </c>
      <c r="E299" s="12" t="s">
        <v>2270</v>
      </c>
      <c r="F299" s="35">
        <v>0</v>
      </c>
      <c r="G299" s="14">
        <v>1</v>
      </c>
      <c r="H299" s="9" t="s">
        <v>2747</v>
      </c>
      <c r="I299" s="25" t="s">
        <v>8185</v>
      </c>
    </row>
    <row r="300" spans="1:11" ht="16.5">
      <c r="A300" s="9" t="s">
        <v>2821</v>
      </c>
      <c r="B300" s="18" t="s">
        <v>4254</v>
      </c>
      <c r="C300" s="18" t="s">
        <v>2903</v>
      </c>
      <c r="D300" s="9" t="s">
        <v>2861</v>
      </c>
      <c r="E300" s="12" t="s">
        <v>2270</v>
      </c>
      <c r="F300" s="35">
        <v>0</v>
      </c>
      <c r="G300" s="14">
        <v>1</v>
      </c>
      <c r="H300" s="9" t="s">
        <v>2747</v>
      </c>
      <c r="I300" s="25" t="s">
        <v>8185</v>
      </c>
    </row>
    <row r="301" spans="1:11" ht="16.5">
      <c r="A301" s="9" t="s">
        <v>2822</v>
      </c>
      <c r="B301" s="18" t="s">
        <v>4255</v>
      </c>
      <c r="C301" s="18" t="s">
        <v>2904</v>
      </c>
      <c r="D301" s="9" t="s">
        <v>2862</v>
      </c>
      <c r="E301" s="12" t="s">
        <v>2270</v>
      </c>
      <c r="F301" s="35">
        <v>0</v>
      </c>
      <c r="G301" s="14">
        <v>1</v>
      </c>
      <c r="H301" s="9" t="s">
        <v>2747</v>
      </c>
      <c r="I301" s="25" t="s">
        <v>8185</v>
      </c>
    </row>
    <row r="302" spans="1:11" ht="16.5">
      <c r="A302" s="9" t="s">
        <v>2823</v>
      </c>
      <c r="B302" s="18" t="s">
        <v>4256</v>
      </c>
      <c r="C302" s="18" t="s">
        <v>2905</v>
      </c>
      <c r="D302" s="9" t="s">
        <v>2863</v>
      </c>
      <c r="E302" s="12" t="s">
        <v>2270</v>
      </c>
      <c r="F302" s="35">
        <v>0</v>
      </c>
      <c r="G302" s="14">
        <v>3</v>
      </c>
      <c r="H302" s="9" t="s">
        <v>2747</v>
      </c>
      <c r="I302" s="25" t="s">
        <v>8185</v>
      </c>
    </row>
    <row r="303" spans="1:11" ht="31.5">
      <c r="A303" s="9" t="s">
        <v>2824</v>
      </c>
      <c r="B303" s="18" t="s">
        <v>4257</v>
      </c>
      <c r="C303" s="18" t="s">
        <v>2897</v>
      </c>
      <c r="D303" s="9" t="s">
        <v>2864</v>
      </c>
      <c r="E303" s="12" t="s">
        <v>2270</v>
      </c>
      <c r="F303" s="35">
        <v>0</v>
      </c>
      <c r="G303" s="35">
        <v>7</v>
      </c>
      <c r="H303" s="7"/>
      <c r="I303" s="25" t="s">
        <v>8185</v>
      </c>
    </row>
    <row r="304" spans="1:11" ht="16.5">
      <c r="A304" s="9" t="s">
        <v>2825</v>
      </c>
      <c r="B304" s="18" t="s">
        <v>4258</v>
      </c>
      <c r="C304" s="18" t="s">
        <v>2906</v>
      </c>
      <c r="D304" s="9" t="s">
        <v>2865</v>
      </c>
      <c r="E304" s="12" t="s">
        <v>2270</v>
      </c>
      <c r="F304" s="35">
        <v>0</v>
      </c>
      <c r="G304" s="14">
        <v>2</v>
      </c>
      <c r="H304" s="9" t="s">
        <v>2875</v>
      </c>
      <c r="I304" s="25" t="s">
        <v>8185</v>
      </c>
      <c r="J304" s="17"/>
      <c r="K304" s="17"/>
    </row>
    <row r="305" spans="1:11" ht="16.5">
      <c r="A305" s="9" t="s">
        <v>2826</v>
      </c>
      <c r="B305" s="18" t="s">
        <v>4259</v>
      </c>
      <c r="C305" s="18" t="s">
        <v>2907</v>
      </c>
      <c r="D305" s="9" t="s">
        <v>2866</v>
      </c>
      <c r="E305" s="12" t="s">
        <v>2270</v>
      </c>
      <c r="F305" s="35">
        <v>0</v>
      </c>
      <c r="G305" s="14">
        <v>2</v>
      </c>
      <c r="H305" s="9" t="s">
        <v>2875</v>
      </c>
      <c r="I305" s="25" t="s">
        <v>8185</v>
      </c>
      <c r="J305" s="17"/>
      <c r="K305" s="17"/>
    </row>
    <row r="306" spans="1:11" ht="16.5">
      <c r="A306" s="9" t="s">
        <v>2827</v>
      </c>
      <c r="B306" s="18" t="s">
        <v>4260</v>
      </c>
      <c r="C306" s="18" t="s">
        <v>2908</v>
      </c>
      <c r="D306" s="9" t="s">
        <v>2867</v>
      </c>
      <c r="E306" s="12" t="s">
        <v>2270</v>
      </c>
      <c r="F306" s="35">
        <v>0</v>
      </c>
      <c r="G306" s="14">
        <v>1</v>
      </c>
      <c r="H306" s="9" t="s">
        <v>2875</v>
      </c>
      <c r="I306" s="25" t="s">
        <v>8185</v>
      </c>
      <c r="J306" s="17"/>
      <c r="K306" s="17"/>
    </row>
    <row r="307" spans="1:11" ht="16.5">
      <c r="A307" s="9" t="s">
        <v>2828</v>
      </c>
      <c r="B307" s="18" t="s">
        <v>4261</v>
      </c>
      <c r="C307" s="18" t="s">
        <v>2909</v>
      </c>
      <c r="D307" s="9" t="s">
        <v>2868</v>
      </c>
      <c r="E307" s="12" t="s">
        <v>2270</v>
      </c>
      <c r="F307" s="35">
        <v>0</v>
      </c>
      <c r="G307" s="14">
        <v>1</v>
      </c>
      <c r="H307" s="9" t="s">
        <v>2875</v>
      </c>
      <c r="I307" s="25" t="s">
        <v>8185</v>
      </c>
      <c r="J307" s="17"/>
      <c r="K307" s="17"/>
    </row>
    <row r="308" spans="1:11" ht="16.5">
      <c r="A308" s="9" t="s">
        <v>2829</v>
      </c>
      <c r="B308" s="18" t="s">
        <v>4298</v>
      </c>
      <c r="C308" s="18" t="s">
        <v>2910</v>
      </c>
      <c r="D308" s="9" t="s">
        <v>2869</v>
      </c>
      <c r="E308" s="12" t="s">
        <v>2270</v>
      </c>
      <c r="F308" s="35">
        <v>0</v>
      </c>
      <c r="G308" s="14">
        <v>11</v>
      </c>
      <c r="H308" s="9" t="s">
        <v>2875</v>
      </c>
      <c r="I308" s="25" t="s">
        <v>8185</v>
      </c>
      <c r="J308" s="17"/>
      <c r="K308" s="17"/>
    </row>
    <row r="309" spans="1:11" ht="16.5">
      <c r="A309" s="9" t="s">
        <v>2831</v>
      </c>
      <c r="B309" s="18" t="s">
        <v>4263</v>
      </c>
      <c r="C309" s="18" t="s">
        <v>2912</v>
      </c>
      <c r="D309" s="9" t="s">
        <v>2871</v>
      </c>
      <c r="E309" s="12" t="s">
        <v>2270</v>
      </c>
      <c r="F309" s="35">
        <v>0</v>
      </c>
      <c r="G309" s="108">
        <v>5</v>
      </c>
      <c r="H309" s="9" t="s">
        <v>2875</v>
      </c>
      <c r="I309" s="25" t="s">
        <v>8185</v>
      </c>
      <c r="J309" s="17"/>
      <c r="K309" s="17"/>
    </row>
    <row r="310" spans="1:11" ht="16.5">
      <c r="A310" s="9" t="s">
        <v>2832</v>
      </c>
      <c r="B310" s="18" t="s">
        <v>4264</v>
      </c>
      <c r="C310" s="18" t="s">
        <v>2913</v>
      </c>
      <c r="D310" s="9" t="s">
        <v>2872</v>
      </c>
      <c r="E310" s="12" t="s">
        <v>2270</v>
      </c>
      <c r="F310" s="35">
        <v>0</v>
      </c>
      <c r="G310" s="14">
        <v>2</v>
      </c>
      <c r="H310" s="9" t="s">
        <v>2875</v>
      </c>
      <c r="I310" s="25" t="s">
        <v>8185</v>
      </c>
    </row>
    <row r="311" spans="1:11" ht="16.5">
      <c r="A311" s="9" t="s">
        <v>2833</v>
      </c>
      <c r="B311" s="18" t="s">
        <v>4265</v>
      </c>
      <c r="C311" s="18" t="s">
        <v>2914</v>
      </c>
      <c r="D311" s="9" t="s">
        <v>2873</v>
      </c>
      <c r="E311" s="12" t="s">
        <v>2270</v>
      </c>
      <c r="F311" s="35">
        <v>0</v>
      </c>
      <c r="G311" s="14">
        <v>1</v>
      </c>
      <c r="H311" s="9" t="s">
        <v>2875</v>
      </c>
      <c r="I311" s="25" t="s">
        <v>8185</v>
      </c>
    </row>
    <row r="312" spans="1:11" ht="16.5">
      <c r="A312" s="12" t="s">
        <v>5596</v>
      </c>
      <c r="B312" s="18" t="s">
        <v>5597</v>
      </c>
      <c r="C312" s="18" t="s">
        <v>5598</v>
      </c>
      <c r="D312" s="12" t="s">
        <v>5599</v>
      </c>
      <c r="E312" s="12" t="s">
        <v>5600</v>
      </c>
      <c r="F312" s="35">
        <v>0</v>
      </c>
      <c r="G312" s="14">
        <v>10</v>
      </c>
      <c r="H312" s="12" t="s">
        <v>5601</v>
      </c>
      <c r="I312" s="25" t="s">
        <v>8239</v>
      </c>
    </row>
    <row r="313" spans="1:11" ht="16.5">
      <c r="A313" s="12" t="s">
        <v>6490</v>
      </c>
      <c r="B313" s="18" t="s">
        <v>6491</v>
      </c>
      <c r="C313" s="18" t="s">
        <v>6492</v>
      </c>
      <c r="D313" s="12" t="s">
        <v>6493</v>
      </c>
      <c r="E313" s="12" t="s">
        <v>2270</v>
      </c>
      <c r="F313" s="35">
        <v>0</v>
      </c>
      <c r="G313" s="14">
        <v>7</v>
      </c>
      <c r="H313" s="57">
        <v>44356</v>
      </c>
      <c r="I313" s="69" t="s">
        <v>6470</v>
      </c>
    </row>
    <row r="314" spans="1:11" ht="31.5">
      <c r="A314" s="12" t="s">
        <v>6494</v>
      </c>
      <c r="B314" s="18" t="s">
        <v>6495</v>
      </c>
      <c r="C314" s="18" t="s">
        <v>6496</v>
      </c>
      <c r="D314" s="12" t="s">
        <v>6497</v>
      </c>
      <c r="E314" s="12" t="s">
        <v>2270</v>
      </c>
      <c r="F314" s="35">
        <v>0</v>
      </c>
      <c r="G314" s="14">
        <v>1</v>
      </c>
      <c r="H314" s="57">
        <v>44356</v>
      </c>
      <c r="I314" s="69" t="s">
        <v>6470</v>
      </c>
    </row>
    <row r="315" spans="1:11" ht="16.5">
      <c r="A315" s="12" t="s">
        <v>6498</v>
      </c>
      <c r="B315" s="18" t="s">
        <v>6807</v>
      </c>
      <c r="C315" s="18" t="s">
        <v>6499</v>
      </c>
      <c r="D315" s="12" t="s">
        <v>6500</v>
      </c>
      <c r="E315" s="12" t="s">
        <v>2270</v>
      </c>
      <c r="F315" s="35">
        <v>0</v>
      </c>
      <c r="G315" s="35">
        <v>9</v>
      </c>
      <c r="H315" s="57">
        <v>44356</v>
      </c>
      <c r="I315" s="69" t="s">
        <v>6470</v>
      </c>
    </row>
    <row r="316" spans="1:11" ht="16.5">
      <c r="A316" s="12" t="s">
        <v>6501</v>
      </c>
      <c r="B316" s="18" t="s">
        <v>6502</v>
      </c>
      <c r="C316" s="18" t="s">
        <v>6503</v>
      </c>
      <c r="D316" s="12" t="s">
        <v>6504</v>
      </c>
      <c r="E316" s="12" t="s">
        <v>2270</v>
      </c>
      <c r="F316" s="35">
        <v>0</v>
      </c>
      <c r="G316" s="14">
        <v>3</v>
      </c>
      <c r="H316" s="57">
        <v>44356</v>
      </c>
      <c r="I316" s="69" t="s">
        <v>6470</v>
      </c>
    </row>
    <row r="317" spans="1:11" ht="16.5">
      <c r="A317" s="12" t="s">
        <v>6505</v>
      </c>
      <c r="B317" s="18" t="s">
        <v>6506</v>
      </c>
      <c r="C317" s="18" t="s">
        <v>6507</v>
      </c>
      <c r="D317" s="12" t="s">
        <v>6508</v>
      </c>
      <c r="E317" s="12" t="s">
        <v>2270</v>
      </c>
      <c r="F317" s="35">
        <v>0</v>
      </c>
      <c r="G317" s="14">
        <v>5</v>
      </c>
      <c r="H317" s="57">
        <v>44356</v>
      </c>
      <c r="I317" s="69" t="s">
        <v>6470</v>
      </c>
    </row>
    <row r="318" spans="1:11" ht="16.5">
      <c r="A318" s="12" t="s">
        <v>6509</v>
      </c>
      <c r="B318" s="18" t="s">
        <v>6510</v>
      </c>
      <c r="C318" s="18" t="s">
        <v>6511</v>
      </c>
      <c r="D318" s="12" t="s">
        <v>6512</v>
      </c>
      <c r="E318" s="12" t="s">
        <v>2270</v>
      </c>
      <c r="F318" s="35">
        <v>0</v>
      </c>
      <c r="G318" s="14">
        <v>3</v>
      </c>
      <c r="H318" s="57">
        <v>44356</v>
      </c>
      <c r="I318" s="69" t="s">
        <v>6470</v>
      </c>
    </row>
    <row r="319" spans="1:11" ht="16.5">
      <c r="A319" s="9" t="s">
        <v>3377</v>
      </c>
      <c r="B319" s="18" t="s">
        <v>4266</v>
      </c>
      <c r="C319" s="18" t="s">
        <v>2274</v>
      </c>
      <c r="D319" s="9" t="s">
        <v>3391</v>
      </c>
      <c r="E319" s="12" t="s">
        <v>2270</v>
      </c>
      <c r="F319" s="35">
        <v>0</v>
      </c>
      <c r="G319" s="14">
        <v>10</v>
      </c>
      <c r="H319" s="9" t="s">
        <v>3396</v>
      </c>
      <c r="I319" s="37" t="s">
        <v>8253</v>
      </c>
    </row>
    <row r="320" spans="1:11" ht="16.5">
      <c r="A320" s="9" t="s">
        <v>3378</v>
      </c>
      <c r="B320" s="18" t="s">
        <v>3397</v>
      </c>
      <c r="C320" s="18" t="s">
        <v>3398</v>
      </c>
      <c r="D320" s="9" t="s">
        <v>3392</v>
      </c>
      <c r="E320" s="12" t="s">
        <v>2270</v>
      </c>
      <c r="F320" s="35">
        <v>0</v>
      </c>
      <c r="G320" s="14">
        <v>3</v>
      </c>
      <c r="H320" s="9" t="s">
        <v>3396</v>
      </c>
      <c r="I320" s="37" t="s">
        <v>8253</v>
      </c>
    </row>
    <row r="321" spans="1:11" ht="16.5">
      <c r="A321" s="9" t="s">
        <v>3379</v>
      </c>
      <c r="B321" s="18" t="s">
        <v>3399</v>
      </c>
      <c r="C321" s="18" t="s">
        <v>3400</v>
      </c>
      <c r="D321" s="9" t="s">
        <v>3393</v>
      </c>
      <c r="E321" s="12" t="s">
        <v>2270</v>
      </c>
      <c r="F321" s="35">
        <v>0</v>
      </c>
      <c r="G321" s="14">
        <v>1</v>
      </c>
      <c r="H321" s="9" t="s">
        <v>3396</v>
      </c>
      <c r="I321" s="37" t="s">
        <v>8253</v>
      </c>
    </row>
    <row r="322" spans="1:11" ht="16.5">
      <c r="A322" s="9" t="s">
        <v>3380</v>
      </c>
      <c r="B322" s="18" t="s">
        <v>4267</v>
      </c>
      <c r="C322" s="18" t="s">
        <v>3401</v>
      </c>
      <c r="D322" s="9" t="s">
        <v>3394</v>
      </c>
      <c r="E322" s="12" t="s">
        <v>2270</v>
      </c>
      <c r="F322" s="35">
        <v>0</v>
      </c>
      <c r="G322" s="14">
        <v>1</v>
      </c>
      <c r="H322" s="9" t="s">
        <v>3396</v>
      </c>
      <c r="I322" s="37" t="s">
        <v>8253</v>
      </c>
    </row>
    <row r="323" spans="1:11" ht="16.5">
      <c r="A323" s="9" t="s">
        <v>3381</v>
      </c>
      <c r="B323" s="18" t="s">
        <v>3402</v>
      </c>
      <c r="C323" s="18" t="s">
        <v>3403</v>
      </c>
      <c r="D323" s="9" t="s">
        <v>3395</v>
      </c>
      <c r="E323" s="12" t="s">
        <v>2270</v>
      </c>
      <c r="F323" s="35">
        <v>0</v>
      </c>
      <c r="G323" s="14">
        <v>4</v>
      </c>
      <c r="H323" s="9" t="s">
        <v>3396</v>
      </c>
      <c r="I323" s="37" t="s">
        <v>8253</v>
      </c>
    </row>
    <row r="324" spans="1:11" ht="16.5">
      <c r="A324" s="9" t="s">
        <v>3382</v>
      </c>
      <c r="B324" s="18" t="s">
        <v>4032</v>
      </c>
      <c r="C324" s="18" t="s">
        <v>2272</v>
      </c>
      <c r="D324" s="9" t="s">
        <v>3386</v>
      </c>
      <c r="E324" s="12" t="s">
        <v>2270</v>
      </c>
      <c r="F324" s="35">
        <v>0</v>
      </c>
      <c r="G324" s="14">
        <v>9</v>
      </c>
      <c r="H324" s="9" t="s">
        <v>3390</v>
      </c>
      <c r="I324" s="37" t="s">
        <v>8253</v>
      </c>
    </row>
    <row r="325" spans="1:11" ht="16.5">
      <c r="A325" s="9" t="s">
        <v>3383</v>
      </c>
      <c r="B325" s="18" t="s">
        <v>4033</v>
      </c>
      <c r="C325" s="18" t="s">
        <v>2273</v>
      </c>
      <c r="D325" s="9" t="s">
        <v>3387</v>
      </c>
      <c r="E325" s="12" t="s">
        <v>2270</v>
      </c>
      <c r="F325" s="35">
        <v>0</v>
      </c>
      <c r="G325" s="14">
        <v>4</v>
      </c>
      <c r="H325" s="9" t="s">
        <v>3390</v>
      </c>
      <c r="I325" s="37" t="s">
        <v>8253</v>
      </c>
    </row>
    <row r="326" spans="1:11" ht="16.5">
      <c r="A326" s="9" t="s">
        <v>3384</v>
      </c>
      <c r="B326" s="18" t="s">
        <v>4034</v>
      </c>
      <c r="C326" s="18" t="s">
        <v>2273</v>
      </c>
      <c r="D326" s="9" t="s">
        <v>3388</v>
      </c>
      <c r="E326" s="12" t="s">
        <v>2270</v>
      </c>
      <c r="F326" s="35">
        <v>0</v>
      </c>
      <c r="G326" s="14">
        <v>7</v>
      </c>
      <c r="H326" s="9" t="s">
        <v>3390</v>
      </c>
      <c r="I326" s="37" t="s">
        <v>8253</v>
      </c>
    </row>
    <row r="327" spans="1:11" ht="31.5">
      <c r="A327" s="9" t="s">
        <v>3385</v>
      </c>
      <c r="B327" s="18" t="s">
        <v>4035</v>
      </c>
      <c r="C327" s="18" t="s">
        <v>2271</v>
      </c>
      <c r="D327" s="9" t="s">
        <v>3389</v>
      </c>
      <c r="E327" s="12" t="s">
        <v>2270</v>
      </c>
      <c r="F327" s="35">
        <v>0</v>
      </c>
      <c r="G327" s="14">
        <v>0</v>
      </c>
      <c r="H327" s="9" t="s">
        <v>3390</v>
      </c>
      <c r="I327" s="37" t="s">
        <v>8253</v>
      </c>
    </row>
    <row r="328" spans="1:11" ht="16.5">
      <c r="A328" s="12" t="s">
        <v>1616</v>
      </c>
      <c r="B328" s="18" t="s">
        <v>4268</v>
      </c>
      <c r="C328" s="18" t="s">
        <v>2269</v>
      </c>
      <c r="D328" s="12" t="s">
        <v>1617</v>
      </c>
      <c r="E328" s="12" t="s">
        <v>2270</v>
      </c>
      <c r="F328" s="35">
        <v>0</v>
      </c>
      <c r="G328" s="35">
        <v>7</v>
      </c>
      <c r="H328" s="14"/>
      <c r="I328" s="27"/>
    </row>
    <row r="329" spans="1:11" s="17" customFormat="1" ht="16.5">
      <c r="A329" s="12" t="s">
        <v>1618</v>
      </c>
      <c r="B329" s="18" t="s">
        <v>4269</v>
      </c>
      <c r="C329" s="18" t="s">
        <v>2269</v>
      </c>
      <c r="D329" s="12" t="s">
        <v>1619</v>
      </c>
      <c r="E329" s="12" t="s">
        <v>2270</v>
      </c>
      <c r="F329" s="35">
        <v>0</v>
      </c>
      <c r="G329" s="35">
        <v>6</v>
      </c>
      <c r="H329" s="14"/>
      <c r="I329" s="27"/>
      <c r="J329" s="7"/>
      <c r="K329" s="7"/>
    </row>
    <row r="330" spans="1:11" s="17" customFormat="1" ht="16.5">
      <c r="A330" s="12" t="s">
        <v>1620</v>
      </c>
      <c r="B330" s="18" t="s">
        <v>4270</v>
      </c>
      <c r="C330" s="18" t="s">
        <v>2272</v>
      </c>
      <c r="D330" s="12" t="s">
        <v>1621</v>
      </c>
      <c r="E330" s="12" t="s">
        <v>2270</v>
      </c>
      <c r="F330" s="35">
        <v>0</v>
      </c>
      <c r="G330" s="35">
        <v>8</v>
      </c>
      <c r="H330" s="14"/>
      <c r="I330" s="27"/>
      <c r="J330" s="7"/>
      <c r="K330" s="7"/>
    </row>
    <row r="331" spans="1:11" s="17" customFormat="1" ht="16.5">
      <c r="A331" s="12" t="s">
        <v>1622</v>
      </c>
      <c r="B331" s="18" t="s">
        <v>4270</v>
      </c>
      <c r="C331" s="18" t="s">
        <v>2272</v>
      </c>
      <c r="D331" s="12" t="s">
        <v>1623</v>
      </c>
      <c r="E331" s="12" t="s">
        <v>2270</v>
      </c>
      <c r="F331" s="35">
        <v>0</v>
      </c>
      <c r="G331" s="35">
        <v>2</v>
      </c>
      <c r="H331" s="14"/>
      <c r="I331" s="27"/>
      <c r="J331" s="7"/>
      <c r="K331" s="7"/>
    </row>
    <row r="332" spans="1:11" s="17" customFormat="1" ht="16.5">
      <c r="A332" s="12" t="s">
        <v>1624</v>
      </c>
      <c r="B332" s="18" t="s">
        <v>4034</v>
      </c>
      <c r="C332" s="18" t="s">
        <v>2273</v>
      </c>
      <c r="D332" s="12" t="s">
        <v>1625</v>
      </c>
      <c r="E332" s="12" t="s">
        <v>2270</v>
      </c>
      <c r="F332" s="35">
        <v>0</v>
      </c>
      <c r="G332" s="35">
        <v>7</v>
      </c>
      <c r="H332" s="14"/>
      <c r="I332" s="27"/>
      <c r="J332" s="7"/>
      <c r="K332" s="7"/>
    </row>
    <row r="333" spans="1:11" s="17" customFormat="1" ht="16.5">
      <c r="A333" s="12" t="s">
        <v>1626</v>
      </c>
      <c r="B333" s="18" t="s">
        <v>4271</v>
      </c>
      <c r="C333" s="18" t="s">
        <v>2272</v>
      </c>
      <c r="D333" s="12" t="s">
        <v>1627</v>
      </c>
      <c r="E333" s="12" t="s">
        <v>2270</v>
      </c>
      <c r="F333" s="35">
        <v>0</v>
      </c>
      <c r="G333" s="35">
        <v>8</v>
      </c>
      <c r="H333" s="14"/>
      <c r="I333" s="27"/>
      <c r="J333" s="7"/>
      <c r="K333" s="7"/>
    </row>
    <row r="334" spans="1:11" s="17" customFormat="1" ht="16.5">
      <c r="A334" s="12" t="s">
        <v>1628</v>
      </c>
      <c r="B334" s="18" t="s">
        <v>4272</v>
      </c>
      <c r="C334" s="18" t="s">
        <v>2269</v>
      </c>
      <c r="D334" s="12" t="s">
        <v>1629</v>
      </c>
      <c r="E334" s="12" t="s">
        <v>2270</v>
      </c>
      <c r="F334" s="35">
        <v>0</v>
      </c>
      <c r="G334" s="35">
        <v>3</v>
      </c>
      <c r="H334" s="14"/>
      <c r="I334" s="27"/>
      <c r="J334" s="7"/>
      <c r="K334" s="7"/>
    </row>
    <row r="335" spans="1:11" s="17" customFormat="1" ht="16.5">
      <c r="A335" s="12" t="s">
        <v>1632</v>
      </c>
      <c r="B335" s="18" t="s">
        <v>4274</v>
      </c>
      <c r="C335" s="70" t="s">
        <v>2276</v>
      </c>
      <c r="D335" s="76" t="s">
        <v>1633</v>
      </c>
      <c r="E335" s="12" t="s">
        <v>2270</v>
      </c>
      <c r="F335" s="35">
        <v>0</v>
      </c>
      <c r="G335" s="35">
        <v>3</v>
      </c>
      <c r="H335" s="14"/>
      <c r="I335" s="27"/>
      <c r="J335" s="7"/>
      <c r="K335" s="7"/>
    </row>
    <row r="336" spans="1:11" ht="16.5">
      <c r="A336" s="12" t="s">
        <v>1634</v>
      </c>
      <c r="B336" s="18" t="s">
        <v>4275</v>
      </c>
      <c r="C336" s="18" t="s">
        <v>2277</v>
      </c>
      <c r="D336" s="12" t="s">
        <v>1635</v>
      </c>
      <c r="E336" s="12" t="s">
        <v>2270</v>
      </c>
      <c r="F336" s="35">
        <v>0</v>
      </c>
      <c r="G336" s="35">
        <v>3</v>
      </c>
      <c r="H336" s="14"/>
      <c r="I336" s="27"/>
    </row>
    <row r="337" spans="1:9" ht="16.5">
      <c r="A337" s="12" t="s">
        <v>1636</v>
      </c>
      <c r="B337" s="18" t="s">
        <v>4276</v>
      </c>
      <c r="C337" s="18" t="s">
        <v>2278</v>
      </c>
      <c r="D337" s="12" t="s">
        <v>1637</v>
      </c>
      <c r="E337" s="12" t="s">
        <v>2270</v>
      </c>
      <c r="F337" s="35">
        <v>0</v>
      </c>
      <c r="G337" s="35">
        <v>7</v>
      </c>
      <c r="H337" s="14"/>
      <c r="I337" s="27"/>
    </row>
    <row r="338" spans="1:9" ht="16.5">
      <c r="A338" s="12" t="s">
        <v>1638</v>
      </c>
      <c r="B338" s="18" t="s">
        <v>4277</v>
      </c>
      <c r="C338" s="18" t="s">
        <v>2279</v>
      </c>
      <c r="D338" s="12" t="s">
        <v>1639</v>
      </c>
      <c r="E338" s="12" t="s">
        <v>2270</v>
      </c>
      <c r="F338" s="35">
        <v>0</v>
      </c>
      <c r="G338" s="35">
        <v>2</v>
      </c>
      <c r="H338" s="14"/>
      <c r="I338" s="27"/>
    </row>
    <row r="339" spans="1:9" ht="16.5">
      <c r="A339" s="12" t="s">
        <v>1640</v>
      </c>
      <c r="B339" s="18" t="s">
        <v>4278</v>
      </c>
      <c r="C339" s="18" t="s">
        <v>2277</v>
      </c>
      <c r="D339" s="12" t="s">
        <v>1641</v>
      </c>
      <c r="E339" s="12" t="s">
        <v>2270</v>
      </c>
      <c r="F339" s="35">
        <v>0</v>
      </c>
      <c r="G339" s="35">
        <v>1</v>
      </c>
      <c r="H339" s="14"/>
      <c r="I339" s="27"/>
    </row>
    <row r="340" spans="1:9" ht="16.5">
      <c r="A340" s="12" t="s">
        <v>1642</v>
      </c>
      <c r="B340" s="18" t="s">
        <v>4279</v>
      </c>
      <c r="C340" s="18" t="s">
        <v>2280</v>
      </c>
      <c r="D340" s="12" t="s">
        <v>1643</v>
      </c>
      <c r="E340" s="12" t="s">
        <v>2270</v>
      </c>
      <c r="F340" s="35">
        <v>0</v>
      </c>
      <c r="G340" s="35">
        <v>6</v>
      </c>
      <c r="H340" s="14"/>
      <c r="I340" s="27"/>
    </row>
    <row r="341" spans="1:9" ht="16.5">
      <c r="A341" s="12" t="s">
        <v>1644</v>
      </c>
      <c r="B341" s="18" t="s">
        <v>4280</v>
      </c>
      <c r="C341" s="18" t="s">
        <v>2281</v>
      </c>
      <c r="D341" s="12" t="s">
        <v>1645</v>
      </c>
      <c r="E341" s="12" t="s">
        <v>2270</v>
      </c>
      <c r="F341" s="35">
        <v>0</v>
      </c>
      <c r="G341" s="35">
        <v>2</v>
      </c>
      <c r="H341" s="14"/>
      <c r="I341" s="27"/>
    </row>
    <row r="342" spans="1:9" ht="16.5">
      <c r="A342" s="12" t="s">
        <v>1646</v>
      </c>
      <c r="B342" s="18" t="s">
        <v>4281</v>
      </c>
      <c r="C342" s="18" t="s">
        <v>2276</v>
      </c>
      <c r="D342" s="12" t="s">
        <v>1647</v>
      </c>
      <c r="E342" s="12" t="s">
        <v>2270</v>
      </c>
      <c r="F342" s="35">
        <v>0</v>
      </c>
      <c r="G342" s="35">
        <v>2</v>
      </c>
      <c r="H342" s="14"/>
      <c r="I342" s="27"/>
    </row>
    <row r="343" spans="1:9" ht="16.5">
      <c r="A343" s="12" t="s">
        <v>1648</v>
      </c>
      <c r="B343" s="18" t="s">
        <v>4282</v>
      </c>
      <c r="C343" s="18" t="s">
        <v>2282</v>
      </c>
      <c r="D343" s="12" t="s">
        <v>1649</v>
      </c>
      <c r="E343" s="12" t="s">
        <v>2270</v>
      </c>
      <c r="F343" s="35">
        <v>0</v>
      </c>
      <c r="G343" s="35">
        <v>1</v>
      </c>
      <c r="H343" s="14"/>
      <c r="I343" s="27"/>
    </row>
    <row r="344" spans="1:9" ht="16.5">
      <c r="A344" s="12" t="s">
        <v>1650</v>
      </c>
      <c r="B344" s="18" t="s">
        <v>4283</v>
      </c>
      <c r="C344" s="18" t="s">
        <v>2283</v>
      </c>
      <c r="D344" s="12" t="s">
        <v>1651</v>
      </c>
      <c r="E344" s="12" t="s">
        <v>2270</v>
      </c>
      <c r="F344" s="35">
        <v>0</v>
      </c>
      <c r="G344" s="35">
        <v>2</v>
      </c>
      <c r="H344" s="14"/>
      <c r="I344" s="27"/>
    </row>
    <row r="345" spans="1:9" ht="16.5">
      <c r="A345" s="12" t="s">
        <v>1652</v>
      </c>
      <c r="B345" s="18" t="s">
        <v>4284</v>
      </c>
      <c r="C345" s="18" t="s">
        <v>2284</v>
      </c>
      <c r="D345" s="12" t="s">
        <v>1653</v>
      </c>
      <c r="E345" s="12" t="s">
        <v>2270</v>
      </c>
      <c r="F345" s="35">
        <v>0</v>
      </c>
      <c r="G345" s="35">
        <v>5</v>
      </c>
      <c r="H345" s="14"/>
      <c r="I345" s="27"/>
    </row>
    <row r="346" spans="1:9" ht="16.5">
      <c r="A346" s="12" t="s">
        <v>1654</v>
      </c>
      <c r="B346" s="18" t="s">
        <v>4285</v>
      </c>
      <c r="C346" s="18" t="s">
        <v>2285</v>
      </c>
      <c r="D346" s="12" t="s">
        <v>1655</v>
      </c>
      <c r="E346" s="12" t="s">
        <v>2270</v>
      </c>
      <c r="F346" s="35">
        <v>0</v>
      </c>
      <c r="G346" s="35">
        <v>1</v>
      </c>
      <c r="H346" s="14"/>
      <c r="I346" s="27"/>
    </row>
    <row r="347" spans="1:9" ht="16.5">
      <c r="A347" s="12" t="s">
        <v>1656</v>
      </c>
      <c r="B347" s="18" t="s">
        <v>4286</v>
      </c>
      <c r="C347" s="18" t="s">
        <v>2286</v>
      </c>
      <c r="D347" s="12" t="s">
        <v>1657</v>
      </c>
      <c r="E347" s="12" t="s">
        <v>2270</v>
      </c>
      <c r="F347" s="35">
        <v>0</v>
      </c>
      <c r="G347" s="35">
        <v>1</v>
      </c>
      <c r="H347" s="14"/>
      <c r="I347" s="27"/>
    </row>
    <row r="348" spans="1:9" ht="16.5">
      <c r="A348" s="12" t="s">
        <v>1658</v>
      </c>
      <c r="B348" s="18" t="s">
        <v>4287</v>
      </c>
      <c r="C348" s="18" t="s">
        <v>2283</v>
      </c>
      <c r="D348" s="12" t="s">
        <v>1659</v>
      </c>
      <c r="E348" s="12" t="s">
        <v>2270</v>
      </c>
      <c r="F348" s="35">
        <v>0</v>
      </c>
      <c r="G348" s="35">
        <v>2</v>
      </c>
      <c r="H348" s="14"/>
      <c r="I348" s="27"/>
    </row>
    <row r="349" spans="1:9" ht="33">
      <c r="A349" s="12" t="s">
        <v>2257</v>
      </c>
      <c r="B349" s="18" t="s">
        <v>2553</v>
      </c>
      <c r="C349" s="21"/>
      <c r="D349" s="12" t="s">
        <v>2258</v>
      </c>
      <c r="E349" s="12" t="s">
        <v>2270</v>
      </c>
      <c r="F349" s="35">
        <v>0</v>
      </c>
      <c r="G349" s="14">
        <v>1</v>
      </c>
      <c r="H349" s="14"/>
      <c r="I349" s="25"/>
    </row>
    <row r="350" spans="1:9" ht="33">
      <c r="A350" s="12" t="s">
        <v>2259</v>
      </c>
      <c r="B350" s="18" t="s">
        <v>2554</v>
      </c>
      <c r="C350" s="21"/>
      <c r="D350" s="12" t="s">
        <v>2260</v>
      </c>
      <c r="E350" s="12" t="s">
        <v>2270</v>
      </c>
      <c r="F350" s="35">
        <v>0</v>
      </c>
      <c r="G350" s="14">
        <v>1</v>
      </c>
      <c r="H350" s="14"/>
      <c r="I350" s="27"/>
    </row>
    <row r="351" spans="1:9" ht="33">
      <c r="A351" s="12" t="s">
        <v>2261</v>
      </c>
      <c r="B351" s="18" t="s">
        <v>2555</v>
      </c>
      <c r="C351" s="21"/>
      <c r="D351" s="12" t="s">
        <v>2262</v>
      </c>
      <c r="E351" s="12" t="s">
        <v>2270</v>
      </c>
      <c r="F351" s="35">
        <v>0</v>
      </c>
      <c r="G351" s="14">
        <v>1</v>
      </c>
      <c r="H351" s="14"/>
      <c r="I351" s="27"/>
    </row>
    <row r="352" spans="1:9" ht="16.5">
      <c r="A352" s="12" t="s">
        <v>2263</v>
      </c>
      <c r="B352" s="18" t="s">
        <v>2556</v>
      </c>
      <c r="C352" s="18" t="s">
        <v>2557</v>
      </c>
      <c r="D352" s="12" t="s">
        <v>2264</v>
      </c>
      <c r="E352" s="12" t="s">
        <v>2270</v>
      </c>
      <c r="F352" s="35">
        <v>0</v>
      </c>
      <c r="G352" s="14">
        <v>1</v>
      </c>
      <c r="H352" s="14"/>
      <c r="I352" s="27"/>
    </row>
    <row r="353" spans="1:9" ht="16.5">
      <c r="A353" s="12" t="s">
        <v>2265</v>
      </c>
      <c r="B353" s="18" t="s">
        <v>2558</v>
      </c>
      <c r="C353" s="21"/>
      <c r="D353" s="12" t="s">
        <v>2266</v>
      </c>
      <c r="E353" s="12" t="s">
        <v>2270</v>
      </c>
      <c r="F353" s="35">
        <v>0</v>
      </c>
      <c r="G353" s="14">
        <v>1</v>
      </c>
      <c r="H353" s="14"/>
      <c r="I353" s="27"/>
    </row>
    <row r="354" spans="1:9" ht="16.5">
      <c r="A354" s="12" t="s">
        <v>1670</v>
      </c>
      <c r="B354" s="18" t="s">
        <v>4305</v>
      </c>
      <c r="C354" s="18" t="s">
        <v>2296</v>
      </c>
      <c r="D354" s="12" t="s">
        <v>1671</v>
      </c>
      <c r="E354" s="12" t="s">
        <v>2270</v>
      </c>
      <c r="F354" s="14" t="s">
        <v>1549</v>
      </c>
      <c r="G354" s="14" t="s">
        <v>1549</v>
      </c>
      <c r="H354" s="12" t="s">
        <v>2267</v>
      </c>
      <c r="I354" s="25" t="s">
        <v>8182</v>
      </c>
    </row>
    <row r="355" spans="1:9" ht="16.5">
      <c r="A355" s="12" t="s">
        <v>1672</v>
      </c>
      <c r="B355" s="18" t="s">
        <v>4262</v>
      </c>
      <c r="C355" s="18" t="s">
        <v>2297</v>
      </c>
      <c r="D355" s="12" t="s">
        <v>1673</v>
      </c>
      <c r="E355" s="12" t="s">
        <v>2270</v>
      </c>
      <c r="F355" s="14" t="s">
        <v>1549</v>
      </c>
      <c r="G355" s="14" t="s">
        <v>1549</v>
      </c>
      <c r="H355" s="12" t="s">
        <v>2267</v>
      </c>
      <c r="I355" s="25" t="s">
        <v>8182</v>
      </c>
    </row>
    <row r="356" spans="1:9" ht="16.5">
      <c r="A356" s="12" t="s">
        <v>1674</v>
      </c>
      <c r="B356" s="18" t="s">
        <v>4306</v>
      </c>
      <c r="C356" s="18" t="s">
        <v>2298</v>
      </c>
      <c r="D356" s="12" t="s">
        <v>1675</v>
      </c>
      <c r="E356" s="12" t="s">
        <v>2270</v>
      </c>
      <c r="F356" s="14" t="s">
        <v>1549</v>
      </c>
      <c r="G356" s="14" t="s">
        <v>1549</v>
      </c>
      <c r="H356" s="12" t="s">
        <v>2267</v>
      </c>
      <c r="I356" s="25" t="s">
        <v>8182</v>
      </c>
    </row>
    <row r="357" spans="1:9" ht="16.5">
      <c r="A357" s="12" t="s">
        <v>1676</v>
      </c>
      <c r="B357" s="18" t="s">
        <v>4307</v>
      </c>
      <c r="C357" s="18" t="s">
        <v>2299</v>
      </c>
      <c r="D357" s="12" t="s">
        <v>1677</v>
      </c>
      <c r="E357" s="12" t="s">
        <v>2270</v>
      </c>
      <c r="F357" s="14" t="s">
        <v>1549</v>
      </c>
      <c r="G357" s="14" t="s">
        <v>1549</v>
      </c>
      <c r="H357" s="12" t="s">
        <v>2267</v>
      </c>
      <c r="I357" s="25" t="s">
        <v>8182</v>
      </c>
    </row>
    <row r="358" spans="1:9" ht="16.5">
      <c r="A358" s="12" t="s">
        <v>1678</v>
      </c>
      <c r="B358" s="18" t="s">
        <v>4308</v>
      </c>
      <c r="C358" s="18" t="s">
        <v>2300</v>
      </c>
      <c r="D358" s="12" t="s">
        <v>1679</v>
      </c>
      <c r="E358" s="12" t="s">
        <v>2270</v>
      </c>
      <c r="F358" s="14" t="s">
        <v>1549</v>
      </c>
      <c r="G358" s="14" t="s">
        <v>1549</v>
      </c>
      <c r="H358" s="12" t="s">
        <v>2267</v>
      </c>
      <c r="I358" s="25" t="s">
        <v>8182</v>
      </c>
    </row>
    <row r="359" spans="1:9" ht="16.5">
      <c r="A359" s="12" t="s">
        <v>1680</v>
      </c>
      <c r="B359" s="18" t="s">
        <v>4309</v>
      </c>
      <c r="C359" s="18" t="s">
        <v>2301</v>
      </c>
      <c r="D359" s="12" t="s">
        <v>1681</v>
      </c>
      <c r="E359" s="12" t="s">
        <v>2270</v>
      </c>
      <c r="F359" s="14" t="s">
        <v>1549</v>
      </c>
      <c r="G359" s="14" t="s">
        <v>1549</v>
      </c>
      <c r="H359" s="12" t="s">
        <v>2267</v>
      </c>
      <c r="I359" s="25" t="s">
        <v>8182</v>
      </c>
    </row>
    <row r="360" spans="1:9" ht="16.5">
      <c r="A360" s="12" t="s">
        <v>1682</v>
      </c>
      <c r="B360" s="18" t="s">
        <v>4310</v>
      </c>
      <c r="C360" s="18" t="s">
        <v>2302</v>
      </c>
      <c r="D360" s="12" t="s">
        <v>1683</v>
      </c>
      <c r="E360" s="12" t="s">
        <v>2270</v>
      </c>
      <c r="F360" s="14" t="s">
        <v>1549</v>
      </c>
      <c r="G360" s="14" t="s">
        <v>1549</v>
      </c>
      <c r="H360" s="12" t="s">
        <v>2267</v>
      </c>
      <c r="I360" s="25" t="s">
        <v>8182</v>
      </c>
    </row>
    <row r="361" spans="1:9" ht="16.5">
      <c r="A361" s="12" t="s">
        <v>1684</v>
      </c>
      <c r="B361" s="18" t="s">
        <v>4311</v>
      </c>
      <c r="C361" s="18" t="s">
        <v>2303</v>
      </c>
      <c r="D361" s="12" t="s">
        <v>1685</v>
      </c>
      <c r="E361" s="12" t="s">
        <v>2270</v>
      </c>
      <c r="F361" s="14" t="s">
        <v>1549</v>
      </c>
      <c r="G361" s="14" t="s">
        <v>1549</v>
      </c>
      <c r="H361" s="12" t="s">
        <v>2267</v>
      </c>
      <c r="I361" s="25" t="s">
        <v>8182</v>
      </c>
    </row>
    <row r="362" spans="1:9" ht="16.5">
      <c r="A362" s="12" t="s">
        <v>1686</v>
      </c>
      <c r="B362" s="18" t="s">
        <v>4312</v>
      </c>
      <c r="C362" s="18" t="s">
        <v>2304</v>
      </c>
      <c r="D362" s="12" t="s">
        <v>1687</v>
      </c>
      <c r="E362" s="12" t="s">
        <v>2270</v>
      </c>
      <c r="F362" s="14" t="s">
        <v>1549</v>
      </c>
      <c r="G362" s="14" t="s">
        <v>1549</v>
      </c>
      <c r="H362" s="12" t="s">
        <v>2267</v>
      </c>
      <c r="I362" s="25" t="s">
        <v>8182</v>
      </c>
    </row>
    <row r="363" spans="1:9" ht="16.5">
      <c r="A363" s="12" t="s">
        <v>1688</v>
      </c>
      <c r="B363" s="18" t="s">
        <v>4313</v>
      </c>
      <c r="C363" s="18" t="s">
        <v>2305</v>
      </c>
      <c r="D363" s="12" t="s">
        <v>2560</v>
      </c>
      <c r="E363" s="12" t="s">
        <v>2270</v>
      </c>
      <c r="F363" s="14" t="s">
        <v>1549</v>
      </c>
      <c r="G363" s="14" t="s">
        <v>1549</v>
      </c>
      <c r="H363" s="12" t="s">
        <v>2267</v>
      </c>
      <c r="I363" s="25" t="s">
        <v>8182</v>
      </c>
    </row>
    <row r="364" spans="1:9" ht="16.5">
      <c r="A364" s="12" t="s">
        <v>1689</v>
      </c>
      <c r="B364" s="18" t="s">
        <v>4313</v>
      </c>
      <c r="C364" s="18" t="s">
        <v>2305</v>
      </c>
      <c r="D364" s="12" t="s">
        <v>1690</v>
      </c>
      <c r="E364" s="12" t="s">
        <v>2270</v>
      </c>
      <c r="F364" s="14" t="s">
        <v>1549</v>
      </c>
      <c r="G364" s="14" t="s">
        <v>1549</v>
      </c>
      <c r="H364" s="12" t="s">
        <v>2267</v>
      </c>
      <c r="I364" s="25" t="s">
        <v>8182</v>
      </c>
    </row>
    <row r="365" spans="1:9" ht="16.5">
      <c r="A365" s="12" t="s">
        <v>1691</v>
      </c>
      <c r="B365" s="18" t="s">
        <v>4314</v>
      </c>
      <c r="C365" s="18" t="s">
        <v>2306</v>
      </c>
      <c r="D365" s="12" t="s">
        <v>1692</v>
      </c>
      <c r="E365" s="12" t="s">
        <v>2270</v>
      </c>
      <c r="F365" s="14" t="s">
        <v>1549</v>
      </c>
      <c r="G365" s="14" t="s">
        <v>1549</v>
      </c>
      <c r="H365" s="12" t="s">
        <v>2267</v>
      </c>
      <c r="I365" s="25" t="s">
        <v>8182</v>
      </c>
    </row>
    <row r="366" spans="1:9" ht="16.5">
      <c r="A366" s="12" t="s">
        <v>1693</v>
      </c>
      <c r="B366" s="18" t="s">
        <v>4315</v>
      </c>
      <c r="C366" s="18" t="s">
        <v>2307</v>
      </c>
      <c r="D366" s="12" t="s">
        <v>1694</v>
      </c>
      <c r="E366" s="12" t="s">
        <v>2270</v>
      </c>
      <c r="F366" s="14" t="s">
        <v>1549</v>
      </c>
      <c r="G366" s="14" t="s">
        <v>1549</v>
      </c>
      <c r="H366" s="12" t="s">
        <v>2267</v>
      </c>
      <c r="I366" s="25" t="s">
        <v>8182</v>
      </c>
    </row>
    <row r="367" spans="1:9" ht="16.5">
      <c r="A367" s="12" t="s">
        <v>1695</v>
      </c>
      <c r="B367" s="18" t="s">
        <v>4316</v>
      </c>
      <c r="C367" s="18" t="s">
        <v>2308</v>
      </c>
      <c r="D367" s="12" t="s">
        <v>1696</v>
      </c>
      <c r="E367" s="12" t="s">
        <v>2270</v>
      </c>
      <c r="F367" s="14" t="s">
        <v>1549</v>
      </c>
      <c r="G367" s="14" t="s">
        <v>1549</v>
      </c>
      <c r="H367" s="12" t="s">
        <v>2267</v>
      </c>
      <c r="I367" s="25" t="s">
        <v>8182</v>
      </c>
    </row>
    <row r="368" spans="1:9" ht="16.5">
      <c r="A368" s="12" t="s">
        <v>1697</v>
      </c>
      <c r="B368" s="18" t="s">
        <v>4317</v>
      </c>
      <c r="C368" s="18" t="s">
        <v>2309</v>
      </c>
      <c r="D368" s="12" t="s">
        <v>1698</v>
      </c>
      <c r="E368" s="12" t="s">
        <v>2270</v>
      </c>
      <c r="F368" s="14" t="s">
        <v>1549</v>
      </c>
      <c r="G368" s="14" t="s">
        <v>1549</v>
      </c>
      <c r="H368" s="12" t="s">
        <v>2267</v>
      </c>
      <c r="I368" s="25" t="s">
        <v>8182</v>
      </c>
    </row>
    <row r="369" spans="1:9" ht="16.5">
      <c r="A369" s="12" t="s">
        <v>1699</v>
      </c>
      <c r="B369" s="18" t="s">
        <v>4317</v>
      </c>
      <c r="C369" s="18" t="s">
        <v>2309</v>
      </c>
      <c r="D369" s="12" t="s">
        <v>1700</v>
      </c>
      <c r="E369" s="12" t="s">
        <v>2270</v>
      </c>
      <c r="F369" s="14" t="s">
        <v>1549</v>
      </c>
      <c r="G369" s="14" t="s">
        <v>1549</v>
      </c>
      <c r="H369" s="12" t="s">
        <v>2267</v>
      </c>
      <c r="I369" s="25" t="s">
        <v>8182</v>
      </c>
    </row>
    <row r="370" spans="1:9" ht="16.5">
      <c r="A370" s="12" t="s">
        <v>1701</v>
      </c>
      <c r="B370" s="18" t="s">
        <v>4318</v>
      </c>
      <c r="C370" s="18" t="s">
        <v>2310</v>
      </c>
      <c r="D370" s="12" t="s">
        <v>1702</v>
      </c>
      <c r="E370" s="12" t="s">
        <v>2270</v>
      </c>
      <c r="F370" s="14" t="s">
        <v>1549</v>
      </c>
      <c r="G370" s="14" t="s">
        <v>1549</v>
      </c>
      <c r="H370" s="12" t="s">
        <v>2267</v>
      </c>
      <c r="I370" s="25" t="s">
        <v>8182</v>
      </c>
    </row>
    <row r="371" spans="1:9" ht="16.5">
      <c r="A371" s="12" t="s">
        <v>1703</v>
      </c>
      <c r="B371" s="18" t="s">
        <v>4318</v>
      </c>
      <c r="C371" s="18" t="s">
        <v>2310</v>
      </c>
      <c r="D371" s="12" t="s">
        <v>1704</v>
      </c>
      <c r="E371" s="12" t="s">
        <v>2270</v>
      </c>
      <c r="F371" s="14" t="s">
        <v>1549</v>
      </c>
      <c r="G371" s="14" t="s">
        <v>1549</v>
      </c>
      <c r="H371" s="12" t="s">
        <v>2267</v>
      </c>
      <c r="I371" s="25" t="s">
        <v>8182</v>
      </c>
    </row>
    <row r="372" spans="1:9" ht="16.5">
      <c r="A372" s="12" t="s">
        <v>1705</v>
      </c>
      <c r="B372" s="18" t="s">
        <v>4319</v>
      </c>
      <c r="C372" s="18" t="s">
        <v>2311</v>
      </c>
      <c r="D372" s="12" t="s">
        <v>1706</v>
      </c>
      <c r="E372" s="12" t="s">
        <v>2270</v>
      </c>
      <c r="F372" s="14" t="s">
        <v>1549</v>
      </c>
      <c r="G372" s="14" t="s">
        <v>1549</v>
      </c>
      <c r="H372" s="12" t="s">
        <v>2267</v>
      </c>
      <c r="I372" s="25" t="s">
        <v>8182</v>
      </c>
    </row>
    <row r="373" spans="1:9" ht="16.5">
      <c r="A373" s="12" t="s">
        <v>1707</v>
      </c>
      <c r="B373" s="18" t="s">
        <v>4320</v>
      </c>
      <c r="C373" s="18" t="s">
        <v>2312</v>
      </c>
      <c r="D373" s="12" t="s">
        <v>1708</v>
      </c>
      <c r="E373" s="12" t="s">
        <v>2270</v>
      </c>
      <c r="F373" s="14" t="s">
        <v>1549</v>
      </c>
      <c r="G373" s="14" t="s">
        <v>1549</v>
      </c>
      <c r="H373" s="12" t="s">
        <v>2267</v>
      </c>
      <c r="I373" s="25" t="s">
        <v>8182</v>
      </c>
    </row>
    <row r="374" spans="1:9" ht="16.5">
      <c r="A374" s="12" t="s">
        <v>1709</v>
      </c>
      <c r="B374" s="18" t="s">
        <v>4321</v>
      </c>
      <c r="C374" s="18" t="s">
        <v>2313</v>
      </c>
      <c r="D374" s="12" t="s">
        <v>1710</v>
      </c>
      <c r="E374" s="12" t="s">
        <v>2270</v>
      </c>
      <c r="F374" s="14" t="s">
        <v>1549</v>
      </c>
      <c r="G374" s="14" t="s">
        <v>1549</v>
      </c>
      <c r="H374" s="12" t="s">
        <v>2267</v>
      </c>
      <c r="I374" s="25" t="s">
        <v>8182</v>
      </c>
    </row>
    <row r="375" spans="1:9" ht="16.5">
      <c r="A375" s="12" t="s">
        <v>1711</v>
      </c>
      <c r="B375" s="18" t="s">
        <v>4322</v>
      </c>
      <c r="C375" s="18" t="s">
        <v>2314</v>
      </c>
      <c r="D375" s="12" t="s">
        <v>1712</v>
      </c>
      <c r="E375" s="12" t="s">
        <v>2270</v>
      </c>
      <c r="F375" s="14" t="s">
        <v>1549</v>
      </c>
      <c r="G375" s="14" t="s">
        <v>1549</v>
      </c>
      <c r="H375" s="12" t="s">
        <v>2267</v>
      </c>
      <c r="I375" s="25" t="s">
        <v>8182</v>
      </c>
    </row>
    <row r="376" spans="1:9" ht="16.5">
      <c r="A376" s="12" t="s">
        <v>1713</v>
      </c>
      <c r="B376" s="18" t="s">
        <v>4323</v>
      </c>
      <c r="C376" s="18" t="s">
        <v>2315</v>
      </c>
      <c r="D376" s="12" t="s">
        <v>1714</v>
      </c>
      <c r="E376" s="12" t="s">
        <v>2270</v>
      </c>
      <c r="F376" s="14" t="s">
        <v>1549</v>
      </c>
      <c r="G376" s="14" t="s">
        <v>1549</v>
      </c>
      <c r="H376" s="12" t="s">
        <v>2267</v>
      </c>
      <c r="I376" s="25" t="s">
        <v>8182</v>
      </c>
    </row>
    <row r="377" spans="1:9" ht="16.5">
      <c r="A377" s="12" t="s">
        <v>2155</v>
      </c>
      <c r="B377" s="18" t="s">
        <v>3722</v>
      </c>
      <c r="C377" s="18" t="s">
        <v>1550</v>
      </c>
      <c r="D377" s="12" t="s">
        <v>2156</v>
      </c>
      <c r="E377" s="12" t="s">
        <v>2270</v>
      </c>
      <c r="F377" s="14" t="s">
        <v>1549</v>
      </c>
      <c r="G377" s="14" t="s">
        <v>1549</v>
      </c>
      <c r="H377" s="12" t="s">
        <v>877</v>
      </c>
      <c r="I377" s="25" t="s">
        <v>8241</v>
      </c>
    </row>
    <row r="378" spans="1:9" ht="16.5">
      <c r="A378" s="12" t="s">
        <v>2242</v>
      </c>
      <c r="B378" s="18" t="s">
        <v>4324</v>
      </c>
      <c r="C378" s="18" t="s">
        <v>2547</v>
      </c>
      <c r="D378" s="12" t="s">
        <v>2243</v>
      </c>
      <c r="E378" s="12" t="s">
        <v>2270</v>
      </c>
      <c r="F378" s="14" t="s">
        <v>1549</v>
      </c>
      <c r="G378" s="14" t="s">
        <v>1549</v>
      </c>
      <c r="H378" s="12" t="s">
        <v>1506</v>
      </c>
      <c r="I378" s="25" t="s">
        <v>8238</v>
      </c>
    </row>
  </sheetData>
  <sortState xmlns:xlrd2="http://schemas.microsoft.com/office/spreadsheetml/2017/richdata2" ref="A2:K354">
    <sortCondition descending="1" ref="F2:F354"/>
    <sortCondition ref="I2:I35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FFFF00"/>
  </sheetPr>
  <dimension ref="A1:I32"/>
  <sheetViews>
    <sheetView zoomScaleNormal="100" workbookViewId="0">
      <pane ySplit="1" topLeftCell="A17"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6" customWidth="1"/>
    <col min="3" max="4" width="30.6640625" style="6" customWidth="1"/>
    <col min="5" max="5" width="24.1640625" style="6" bestFit="1" customWidth="1"/>
    <col min="6" max="6" width="16.5" style="6" customWidth="1"/>
    <col min="7" max="7" width="15.6640625" style="6" customWidth="1"/>
    <col min="8" max="8" width="14" style="6" customWidth="1"/>
    <col min="9" max="9" width="25.5" style="23" bestFit="1" customWidth="1"/>
    <col min="10" max="16384" width="9.1640625" style="23"/>
  </cols>
  <sheetData>
    <row r="1" spans="1:9" s="22" customFormat="1" ht="33">
      <c r="A1" s="8" t="s">
        <v>1413</v>
      </c>
      <c r="B1" s="8" t="s">
        <v>1414</v>
      </c>
      <c r="C1" s="8" t="s">
        <v>1415</v>
      </c>
      <c r="D1" s="8" t="s">
        <v>1416</v>
      </c>
      <c r="E1" s="8" t="s">
        <v>1417</v>
      </c>
      <c r="F1" s="8" t="s">
        <v>8519</v>
      </c>
      <c r="G1" s="8" t="s">
        <v>6461</v>
      </c>
      <c r="H1" s="8" t="s">
        <v>1418</v>
      </c>
      <c r="I1" s="28" t="s">
        <v>2963</v>
      </c>
    </row>
    <row r="2" spans="1:9" ht="31.5">
      <c r="A2" s="14" t="s">
        <v>8449</v>
      </c>
      <c r="B2" s="101" t="s">
        <v>8455</v>
      </c>
      <c r="C2" s="21" t="s">
        <v>8458</v>
      </c>
      <c r="D2" s="14" t="s">
        <v>8462</v>
      </c>
      <c r="E2" s="35" t="s">
        <v>6360</v>
      </c>
      <c r="F2" s="35">
        <v>2</v>
      </c>
      <c r="G2" s="35">
        <v>3</v>
      </c>
      <c r="H2" s="55">
        <v>45328</v>
      </c>
      <c r="I2" s="104" t="s">
        <v>8430</v>
      </c>
    </row>
    <row r="3" spans="1:9" ht="31.5">
      <c r="A3" s="14" t="s">
        <v>8450</v>
      </c>
      <c r="B3" s="101" t="s">
        <v>8452</v>
      </c>
      <c r="C3" s="21" t="s">
        <v>8458</v>
      </c>
      <c r="D3" s="14" t="s">
        <v>8463</v>
      </c>
      <c r="E3" s="14" t="s">
        <v>6835</v>
      </c>
      <c r="F3" s="35">
        <v>2</v>
      </c>
      <c r="G3" s="35">
        <v>2</v>
      </c>
      <c r="H3" s="55">
        <v>45328</v>
      </c>
      <c r="I3" s="104" t="s">
        <v>8430</v>
      </c>
    </row>
    <row r="4" spans="1:9" ht="31.5">
      <c r="A4" s="14" t="s">
        <v>6759</v>
      </c>
      <c r="B4" s="21" t="s">
        <v>6765</v>
      </c>
      <c r="C4" s="21" t="s">
        <v>6760</v>
      </c>
      <c r="D4" s="14" t="s">
        <v>6756</v>
      </c>
      <c r="E4" s="35" t="s">
        <v>6360</v>
      </c>
      <c r="F4" s="35">
        <v>1</v>
      </c>
      <c r="G4" s="35">
        <v>7</v>
      </c>
      <c r="H4" s="55">
        <v>44517</v>
      </c>
      <c r="I4" s="71" t="s">
        <v>6785</v>
      </c>
    </row>
    <row r="5" spans="1:9" ht="31.5">
      <c r="A5" s="14" t="s">
        <v>6876</v>
      </c>
      <c r="B5" s="21" t="s">
        <v>6919</v>
      </c>
      <c r="C5" s="21" t="s">
        <v>6877</v>
      </c>
      <c r="D5" s="14" t="s">
        <v>6878</v>
      </c>
      <c r="E5" s="14" t="s">
        <v>6835</v>
      </c>
      <c r="F5" s="35">
        <v>1</v>
      </c>
      <c r="G5" s="35">
        <v>1</v>
      </c>
      <c r="H5" s="55">
        <v>44684</v>
      </c>
      <c r="I5" s="77" t="s">
        <v>6888</v>
      </c>
    </row>
    <row r="6" spans="1:9" ht="31.5">
      <c r="A6" s="14" t="s">
        <v>7382</v>
      </c>
      <c r="B6" s="100" t="s">
        <v>8456</v>
      </c>
      <c r="C6" s="14" t="s">
        <v>7383</v>
      </c>
      <c r="D6" s="14" t="s">
        <v>7388</v>
      </c>
      <c r="E6" s="14" t="s">
        <v>6835</v>
      </c>
      <c r="F6" s="35">
        <v>1</v>
      </c>
      <c r="G6" s="35">
        <v>3</v>
      </c>
      <c r="H6" s="55">
        <v>45219</v>
      </c>
      <c r="I6" s="91" t="s">
        <v>7197</v>
      </c>
    </row>
    <row r="7" spans="1:9" ht="16.5">
      <c r="A7" s="14" t="s">
        <v>8447</v>
      </c>
      <c r="B7" s="101" t="s">
        <v>8454</v>
      </c>
      <c r="C7" s="21" t="s">
        <v>8457</v>
      </c>
      <c r="D7" s="14" t="s">
        <v>8460</v>
      </c>
      <c r="E7" s="14" t="s">
        <v>6835</v>
      </c>
      <c r="F7" s="35">
        <v>1</v>
      </c>
      <c r="G7" s="35">
        <v>1</v>
      </c>
      <c r="H7" s="55">
        <v>45328</v>
      </c>
      <c r="I7" s="104" t="s">
        <v>8430</v>
      </c>
    </row>
    <row r="8" spans="1:9" ht="31.5">
      <c r="A8" s="12" t="s">
        <v>2953</v>
      </c>
      <c r="B8" s="18" t="s">
        <v>3971</v>
      </c>
      <c r="C8" s="18" t="s">
        <v>3274</v>
      </c>
      <c r="D8" s="12" t="s">
        <v>2955</v>
      </c>
      <c r="E8" s="14" t="s">
        <v>2952</v>
      </c>
      <c r="F8" s="35">
        <v>0</v>
      </c>
      <c r="G8" s="35">
        <v>21</v>
      </c>
      <c r="H8" s="12" t="s">
        <v>2929</v>
      </c>
      <c r="I8" s="29" t="s">
        <v>8200</v>
      </c>
    </row>
    <row r="9" spans="1:9" ht="16.5">
      <c r="A9" s="12" t="s">
        <v>2954</v>
      </c>
      <c r="B9" s="18" t="s">
        <v>3972</v>
      </c>
      <c r="C9" s="18" t="s">
        <v>2957</v>
      </c>
      <c r="D9" s="12" t="s">
        <v>2956</v>
      </c>
      <c r="E9" s="14" t="s">
        <v>8245</v>
      </c>
      <c r="F9" s="35">
        <v>0</v>
      </c>
      <c r="G9" s="35">
        <v>35</v>
      </c>
      <c r="H9" s="12" t="s">
        <v>2929</v>
      </c>
      <c r="I9" s="29" t="s">
        <v>8200</v>
      </c>
    </row>
    <row r="10" spans="1:9" ht="16.5">
      <c r="A10" s="39" t="s">
        <v>4451</v>
      </c>
      <c r="B10" s="40" t="s">
        <v>6857</v>
      </c>
      <c r="C10" s="38" t="s">
        <v>4452</v>
      </c>
      <c r="D10" s="39" t="s">
        <v>4453</v>
      </c>
      <c r="E10" s="14" t="s">
        <v>2952</v>
      </c>
      <c r="F10" s="35">
        <v>0</v>
      </c>
      <c r="G10" s="35">
        <v>2</v>
      </c>
      <c r="H10" s="9" t="s">
        <v>4397</v>
      </c>
      <c r="I10" s="25" t="s">
        <v>8197</v>
      </c>
    </row>
    <row r="11" spans="1:9" ht="16.5">
      <c r="A11" s="39" t="s">
        <v>4454</v>
      </c>
      <c r="B11" s="40" t="s">
        <v>6859</v>
      </c>
      <c r="C11" s="38" t="s">
        <v>4455</v>
      </c>
      <c r="D11" s="39" t="s">
        <v>4456</v>
      </c>
      <c r="E11" s="14" t="s">
        <v>2952</v>
      </c>
      <c r="F11" s="35">
        <v>0</v>
      </c>
      <c r="G11" s="35">
        <v>11</v>
      </c>
      <c r="H11" s="9" t="s">
        <v>4397</v>
      </c>
      <c r="I11" s="25" t="s">
        <v>8197</v>
      </c>
    </row>
    <row r="12" spans="1:9" ht="16.5">
      <c r="A12" s="39" t="s">
        <v>4457</v>
      </c>
      <c r="B12" s="40" t="s">
        <v>6858</v>
      </c>
      <c r="C12" s="38" t="s">
        <v>4458</v>
      </c>
      <c r="D12" s="39" t="s">
        <v>4459</v>
      </c>
      <c r="E12" s="14" t="s">
        <v>2952</v>
      </c>
      <c r="F12" s="35">
        <v>0</v>
      </c>
      <c r="G12" s="35">
        <v>6</v>
      </c>
      <c r="H12" s="9" t="s">
        <v>4397</v>
      </c>
      <c r="I12" s="25" t="s">
        <v>8246</v>
      </c>
    </row>
    <row r="13" spans="1:9" ht="16.5">
      <c r="A13" s="39" t="s">
        <v>4460</v>
      </c>
      <c r="B13" s="40" t="s">
        <v>6860</v>
      </c>
      <c r="C13" s="38" t="s">
        <v>4461</v>
      </c>
      <c r="D13" s="39" t="s">
        <v>4462</v>
      </c>
      <c r="E13" s="14" t="s">
        <v>2952</v>
      </c>
      <c r="F13" s="35">
        <v>0</v>
      </c>
      <c r="G13" s="35">
        <v>14</v>
      </c>
      <c r="H13" s="9" t="s">
        <v>4397</v>
      </c>
      <c r="I13" s="25" t="s">
        <v>8246</v>
      </c>
    </row>
    <row r="14" spans="1:9" ht="31.5">
      <c r="A14" s="35" t="s">
        <v>6356</v>
      </c>
      <c r="B14" s="51" t="s">
        <v>6357</v>
      </c>
      <c r="C14" s="52" t="s">
        <v>6358</v>
      </c>
      <c r="D14" s="35" t="s">
        <v>6359</v>
      </c>
      <c r="E14" s="35" t="s">
        <v>6360</v>
      </c>
      <c r="F14" s="35">
        <v>0</v>
      </c>
      <c r="G14" s="35">
        <v>4</v>
      </c>
      <c r="H14" s="58">
        <v>43935</v>
      </c>
      <c r="I14" s="68" t="s">
        <v>6469</v>
      </c>
    </row>
    <row r="15" spans="1:9" ht="31.5">
      <c r="A15" s="35" t="s">
        <v>6361</v>
      </c>
      <c r="B15" s="51" t="s">
        <v>6362</v>
      </c>
      <c r="C15" s="52" t="s">
        <v>6363</v>
      </c>
      <c r="D15" s="35" t="s">
        <v>6364</v>
      </c>
      <c r="E15" s="35" t="s">
        <v>6360</v>
      </c>
      <c r="F15" s="35">
        <v>0</v>
      </c>
      <c r="G15" s="35">
        <v>8</v>
      </c>
      <c r="H15" s="58">
        <v>43935</v>
      </c>
      <c r="I15" s="68" t="s">
        <v>6469</v>
      </c>
    </row>
    <row r="16" spans="1:9" ht="31.5">
      <c r="A16" s="35" t="s">
        <v>6365</v>
      </c>
      <c r="B16" s="51" t="s">
        <v>6366</v>
      </c>
      <c r="C16" s="52" t="s">
        <v>6367</v>
      </c>
      <c r="D16" s="35" t="s">
        <v>6368</v>
      </c>
      <c r="E16" s="35" t="s">
        <v>6360</v>
      </c>
      <c r="F16" s="35">
        <v>0</v>
      </c>
      <c r="G16" s="35">
        <v>2</v>
      </c>
      <c r="H16" s="58">
        <v>43979</v>
      </c>
      <c r="I16" s="68" t="s">
        <v>6469</v>
      </c>
    </row>
    <row r="17" spans="1:9" ht="16.5">
      <c r="A17" s="14" t="s">
        <v>6761</v>
      </c>
      <c r="B17" s="21" t="s">
        <v>6766</v>
      </c>
      <c r="C17" s="21" t="s">
        <v>6762</v>
      </c>
      <c r="D17" s="14" t="s">
        <v>6757</v>
      </c>
      <c r="E17" s="35" t="s">
        <v>6360</v>
      </c>
      <c r="F17" s="35">
        <v>0</v>
      </c>
      <c r="G17" s="35">
        <v>10</v>
      </c>
      <c r="H17" s="55">
        <v>44517</v>
      </c>
      <c r="I17" s="71" t="s">
        <v>6785</v>
      </c>
    </row>
    <row r="18" spans="1:9" ht="33">
      <c r="A18" s="14" t="s">
        <v>6763</v>
      </c>
      <c r="B18" s="21" t="s">
        <v>6767</v>
      </c>
      <c r="C18" s="21" t="s">
        <v>6764</v>
      </c>
      <c r="D18" s="14" t="s">
        <v>6758</v>
      </c>
      <c r="E18" s="35" t="s">
        <v>6360</v>
      </c>
      <c r="F18" s="35">
        <v>0</v>
      </c>
      <c r="G18" s="35">
        <v>3</v>
      </c>
      <c r="H18" s="55">
        <v>44517</v>
      </c>
      <c r="I18" s="71" t="s">
        <v>6785</v>
      </c>
    </row>
    <row r="19" spans="1:9" ht="31.5">
      <c r="A19" s="14" t="s">
        <v>6840</v>
      </c>
      <c r="B19" s="21" t="s">
        <v>6853</v>
      </c>
      <c r="C19" s="21" t="s">
        <v>6841</v>
      </c>
      <c r="D19" s="14" t="s">
        <v>6836</v>
      </c>
      <c r="E19" s="35" t="s">
        <v>6835</v>
      </c>
      <c r="F19" s="35">
        <v>0</v>
      </c>
      <c r="G19" s="35">
        <v>2</v>
      </c>
      <c r="H19" s="55">
        <v>44517</v>
      </c>
      <c r="I19" s="71" t="s">
        <v>6785</v>
      </c>
    </row>
    <row r="20" spans="1:9" ht="31.5">
      <c r="A20" s="14" t="s">
        <v>6842</v>
      </c>
      <c r="B20" s="21" t="s">
        <v>6854</v>
      </c>
      <c r="C20" s="21" t="s">
        <v>6843</v>
      </c>
      <c r="D20" s="14" t="s">
        <v>6837</v>
      </c>
      <c r="E20" s="35" t="s">
        <v>6835</v>
      </c>
      <c r="F20" s="35">
        <v>0</v>
      </c>
      <c r="G20" s="35">
        <v>0</v>
      </c>
      <c r="H20" s="55">
        <v>44517</v>
      </c>
      <c r="I20" s="71" t="s">
        <v>6785</v>
      </c>
    </row>
    <row r="21" spans="1:9" ht="47.25">
      <c r="A21" s="14" t="s">
        <v>6844</v>
      </c>
      <c r="B21" s="21" t="s">
        <v>6855</v>
      </c>
      <c r="C21" s="21" t="s">
        <v>6845</v>
      </c>
      <c r="D21" s="14" t="s">
        <v>6838</v>
      </c>
      <c r="E21" s="35" t="s">
        <v>6835</v>
      </c>
      <c r="F21" s="35">
        <v>0</v>
      </c>
      <c r="G21" s="35">
        <v>8</v>
      </c>
      <c r="H21" s="55">
        <v>44566</v>
      </c>
      <c r="I21" s="71" t="s">
        <v>6785</v>
      </c>
    </row>
    <row r="22" spans="1:9" ht="47.25">
      <c r="A22" s="14" t="s">
        <v>6846</v>
      </c>
      <c r="B22" s="21" t="s">
        <v>6856</v>
      </c>
      <c r="C22" s="21" t="s">
        <v>6847</v>
      </c>
      <c r="D22" s="14" t="s">
        <v>6839</v>
      </c>
      <c r="E22" s="35" t="s">
        <v>6835</v>
      </c>
      <c r="F22" s="35">
        <v>0</v>
      </c>
      <c r="G22" s="35">
        <v>6</v>
      </c>
      <c r="H22" s="55">
        <v>44566</v>
      </c>
      <c r="I22" s="71" t="s">
        <v>6785</v>
      </c>
    </row>
    <row r="23" spans="1:9" ht="47.25">
      <c r="A23" s="14" t="s">
        <v>6879</v>
      </c>
      <c r="B23" s="21" t="s">
        <v>6920</v>
      </c>
      <c r="C23" s="21" t="s">
        <v>6880</v>
      </c>
      <c r="D23" s="14" t="s">
        <v>6881</v>
      </c>
      <c r="E23" s="14" t="s">
        <v>6835</v>
      </c>
      <c r="F23" s="35">
        <v>0</v>
      </c>
      <c r="G23" s="35">
        <v>0</v>
      </c>
      <c r="H23" s="55">
        <v>44684</v>
      </c>
      <c r="I23" s="77" t="s">
        <v>6888</v>
      </c>
    </row>
    <row r="24" spans="1:9" ht="94.5">
      <c r="A24" s="14" t="s">
        <v>6882</v>
      </c>
      <c r="B24" s="21" t="s">
        <v>6921</v>
      </c>
      <c r="C24" s="21" t="s">
        <v>6883</v>
      </c>
      <c r="D24" s="14" t="s">
        <v>6884</v>
      </c>
      <c r="E24" s="14" t="s">
        <v>6835</v>
      </c>
      <c r="F24" s="35">
        <v>0</v>
      </c>
      <c r="G24" s="35">
        <v>0</v>
      </c>
      <c r="H24" s="55">
        <v>44684</v>
      </c>
      <c r="I24" s="77" t="s">
        <v>6888</v>
      </c>
    </row>
    <row r="25" spans="1:9" ht="31.5">
      <c r="A25" s="14" t="s">
        <v>6885</v>
      </c>
      <c r="B25" s="21" t="s">
        <v>6922</v>
      </c>
      <c r="C25" s="21" t="s">
        <v>6886</v>
      </c>
      <c r="D25" s="14" t="s">
        <v>6887</v>
      </c>
      <c r="E25" s="14" t="s">
        <v>6835</v>
      </c>
      <c r="F25" s="35">
        <v>0</v>
      </c>
      <c r="G25" s="35">
        <v>1</v>
      </c>
      <c r="H25" s="55">
        <v>44684</v>
      </c>
      <c r="I25" s="77" t="s">
        <v>6888</v>
      </c>
    </row>
    <row r="26" spans="1:9" ht="31.5">
      <c r="A26" s="14" t="s">
        <v>6914</v>
      </c>
      <c r="B26" s="21" t="s">
        <v>6322</v>
      </c>
      <c r="C26" s="21" t="s">
        <v>6323</v>
      </c>
      <c r="D26" s="14" t="s">
        <v>6917</v>
      </c>
      <c r="E26" s="14" t="s">
        <v>6835</v>
      </c>
      <c r="F26" s="35">
        <v>0</v>
      </c>
      <c r="G26" s="35">
        <v>1</v>
      </c>
      <c r="H26" s="55">
        <v>44721</v>
      </c>
      <c r="I26" s="77" t="s">
        <v>6888</v>
      </c>
    </row>
    <row r="27" spans="1:9">
      <c r="A27" s="14" t="s">
        <v>6915</v>
      </c>
      <c r="B27" s="21" t="s">
        <v>6923</v>
      </c>
      <c r="C27" s="21" t="s">
        <v>6916</v>
      </c>
      <c r="D27" s="14" t="s">
        <v>6918</v>
      </c>
      <c r="E27" s="14" t="s">
        <v>6835</v>
      </c>
      <c r="F27" s="35">
        <v>0</v>
      </c>
      <c r="G27" s="35">
        <v>1</v>
      </c>
      <c r="H27" s="55">
        <v>44721</v>
      </c>
      <c r="I27" s="77" t="s">
        <v>6888</v>
      </c>
    </row>
    <row r="28" spans="1:9" ht="16.5">
      <c r="A28" s="14" t="s">
        <v>7155</v>
      </c>
      <c r="B28" s="21" t="s">
        <v>7156</v>
      </c>
      <c r="C28" s="14" t="s">
        <v>7157</v>
      </c>
      <c r="D28" s="14" t="s">
        <v>7158</v>
      </c>
      <c r="E28" s="35" t="s">
        <v>6360</v>
      </c>
      <c r="F28" s="35">
        <v>0</v>
      </c>
      <c r="G28" s="35">
        <v>1</v>
      </c>
      <c r="H28" s="55">
        <v>45027</v>
      </c>
      <c r="I28" s="90" t="s">
        <v>7154</v>
      </c>
    </row>
    <row r="29" spans="1:9" ht="31.5">
      <c r="A29" s="14" t="s">
        <v>7159</v>
      </c>
      <c r="B29" s="21" t="s">
        <v>7160</v>
      </c>
      <c r="C29" s="14" t="s">
        <v>7161</v>
      </c>
      <c r="D29" s="14" t="s">
        <v>7162</v>
      </c>
      <c r="E29" s="14" t="s">
        <v>6835</v>
      </c>
      <c r="F29" s="35">
        <v>0</v>
      </c>
      <c r="G29" s="35">
        <v>2</v>
      </c>
      <c r="H29" s="55">
        <v>45027</v>
      </c>
      <c r="I29" s="90" t="s">
        <v>7154</v>
      </c>
    </row>
    <row r="30" spans="1:9" ht="31.5">
      <c r="A30" s="14" t="s">
        <v>7384</v>
      </c>
      <c r="B30" s="21" t="s">
        <v>8451</v>
      </c>
      <c r="C30" s="14" t="s">
        <v>7385</v>
      </c>
      <c r="D30" s="14" t="s">
        <v>7389</v>
      </c>
      <c r="E30" s="35" t="s">
        <v>6360</v>
      </c>
      <c r="F30" s="35">
        <v>0</v>
      </c>
      <c r="G30" s="35">
        <v>1</v>
      </c>
      <c r="H30" s="55">
        <v>45219</v>
      </c>
      <c r="I30" s="91" t="s">
        <v>7197</v>
      </c>
    </row>
    <row r="31" spans="1:9">
      <c r="A31" s="14" t="s">
        <v>7386</v>
      </c>
      <c r="B31" s="21" t="s">
        <v>5958</v>
      </c>
      <c r="C31" s="14" t="s">
        <v>7387</v>
      </c>
      <c r="D31" s="14" t="s">
        <v>7390</v>
      </c>
      <c r="E31" s="14" t="s">
        <v>6835</v>
      </c>
      <c r="F31" s="35">
        <v>0</v>
      </c>
      <c r="G31" s="35">
        <v>0</v>
      </c>
      <c r="H31" s="55">
        <v>45219</v>
      </c>
      <c r="I31" s="91" t="s">
        <v>7197</v>
      </c>
    </row>
    <row r="32" spans="1:9" ht="16.5">
      <c r="A32" s="14" t="s">
        <v>8448</v>
      </c>
      <c r="B32" s="100" t="s">
        <v>8453</v>
      </c>
      <c r="C32" s="100" t="s">
        <v>8459</v>
      </c>
      <c r="D32" s="14" t="s">
        <v>8461</v>
      </c>
      <c r="E32" s="14" t="s">
        <v>6835</v>
      </c>
      <c r="F32" s="35">
        <v>0</v>
      </c>
      <c r="G32" s="35">
        <v>0</v>
      </c>
      <c r="H32" s="55">
        <v>45328</v>
      </c>
      <c r="I32" s="104" t="s">
        <v>8430</v>
      </c>
    </row>
  </sheetData>
  <sortState xmlns:xlrd2="http://schemas.microsoft.com/office/spreadsheetml/2017/richdata2" ref="A2:K33">
    <sortCondition descending="1" ref="F2:F33"/>
    <sortCondition ref="I2:I33"/>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FFFF00"/>
  </sheetPr>
  <dimension ref="A1:I9"/>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8" t="s">
        <v>2963</v>
      </c>
    </row>
    <row r="2" spans="1:9" s="17" customFormat="1" ht="16.5">
      <c r="A2" s="13" t="s">
        <v>242</v>
      </c>
      <c r="B2" s="13" t="s">
        <v>3970</v>
      </c>
      <c r="C2" s="13" t="s">
        <v>243</v>
      </c>
      <c r="D2" s="12" t="s">
        <v>244</v>
      </c>
      <c r="E2" s="12" t="s">
        <v>5114</v>
      </c>
      <c r="F2" s="34">
        <v>0</v>
      </c>
      <c r="G2" s="34">
        <v>10</v>
      </c>
      <c r="H2" s="12" t="s">
        <v>317</v>
      </c>
      <c r="I2" s="29" t="s">
        <v>8243</v>
      </c>
    </row>
    <row r="3" spans="1:9" s="17" customFormat="1" ht="16.5">
      <c r="A3" s="13" t="s">
        <v>237</v>
      </c>
      <c r="B3" s="13" t="s">
        <v>3969</v>
      </c>
      <c r="C3" s="13" t="s">
        <v>238</v>
      </c>
      <c r="D3" s="12" t="s">
        <v>239</v>
      </c>
      <c r="E3" s="12" t="s">
        <v>3200</v>
      </c>
      <c r="F3" s="34">
        <v>0</v>
      </c>
      <c r="G3" s="34">
        <v>0</v>
      </c>
      <c r="H3" s="12" t="s">
        <v>295</v>
      </c>
      <c r="I3" s="29" t="s">
        <v>8244</v>
      </c>
    </row>
    <row r="4" spans="1:9" s="17" customFormat="1" ht="16.5">
      <c r="A4" s="13" t="s">
        <v>240</v>
      </c>
      <c r="B4" s="13" t="s">
        <v>3969</v>
      </c>
      <c r="C4" s="13" t="s">
        <v>238</v>
      </c>
      <c r="D4" s="12" t="s">
        <v>241</v>
      </c>
      <c r="E4" s="12" t="s">
        <v>3200</v>
      </c>
      <c r="F4" s="34">
        <v>0</v>
      </c>
      <c r="G4" s="34">
        <v>0</v>
      </c>
      <c r="H4" s="12" t="s">
        <v>295</v>
      </c>
      <c r="I4" s="29" t="s">
        <v>8244</v>
      </c>
    </row>
    <row r="5" spans="1:9" ht="16.5">
      <c r="A5" s="15" t="s">
        <v>3201</v>
      </c>
      <c r="B5" s="13" t="s">
        <v>3966</v>
      </c>
      <c r="C5" s="13" t="s">
        <v>3276</v>
      </c>
      <c r="D5" s="12" t="s">
        <v>3204</v>
      </c>
      <c r="E5" s="12" t="s">
        <v>3200</v>
      </c>
      <c r="F5" s="34">
        <v>0</v>
      </c>
      <c r="G5" s="34">
        <v>0</v>
      </c>
      <c r="H5" s="12" t="s">
        <v>3199</v>
      </c>
      <c r="I5" s="25" t="s">
        <v>8195</v>
      </c>
    </row>
    <row r="6" spans="1:9" ht="31.5">
      <c r="A6" s="15" t="s">
        <v>3202</v>
      </c>
      <c r="B6" s="13" t="s">
        <v>3967</v>
      </c>
      <c r="C6" s="13" t="s">
        <v>3275</v>
      </c>
      <c r="D6" s="12" t="s">
        <v>3205</v>
      </c>
      <c r="E6" s="12" t="s">
        <v>3200</v>
      </c>
      <c r="F6" s="34">
        <v>0</v>
      </c>
      <c r="G6" s="34">
        <v>0</v>
      </c>
      <c r="H6" s="12" t="s">
        <v>3199</v>
      </c>
      <c r="I6" s="25" t="s">
        <v>8195</v>
      </c>
    </row>
    <row r="7" spans="1:9" ht="16.5">
      <c r="A7" s="15" t="s">
        <v>3203</v>
      </c>
      <c r="B7" s="13" t="s">
        <v>3968</v>
      </c>
      <c r="C7" s="13" t="s">
        <v>3277</v>
      </c>
      <c r="D7" s="12" t="s">
        <v>3206</v>
      </c>
      <c r="E7" s="12" t="s">
        <v>3200</v>
      </c>
      <c r="F7" s="34">
        <v>0</v>
      </c>
      <c r="G7" s="34">
        <v>0</v>
      </c>
      <c r="H7" s="12" t="s">
        <v>3199</v>
      </c>
      <c r="I7" s="25" t="s">
        <v>8195</v>
      </c>
    </row>
    <row r="8" spans="1:9" ht="31.5">
      <c r="A8" s="16" t="s">
        <v>7217</v>
      </c>
      <c r="B8" s="16" t="s">
        <v>7222</v>
      </c>
      <c r="C8" s="16" t="s">
        <v>7218</v>
      </c>
      <c r="D8" s="14" t="s">
        <v>7215</v>
      </c>
      <c r="E8" s="12" t="s">
        <v>3200</v>
      </c>
      <c r="F8" s="34">
        <v>0</v>
      </c>
      <c r="G8" s="34">
        <v>0</v>
      </c>
      <c r="H8" s="55">
        <v>45219</v>
      </c>
      <c r="I8" s="91" t="s">
        <v>7197</v>
      </c>
    </row>
    <row r="9" spans="1:9" ht="47.25">
      <c r="A9" s="16" t="s">
        <v>7219</v>
      </c>
      <c r="B9" s="16" t="s">
        <v>7221</v>
      </c>
      <c r="C9" s="16" t="s">
        <v>7220</v>
      </c>
      <c r="D9" s="14" t="s">
        <v>7216</v>
      </c>
      <c r="E9" s="12" t="s">
        <v>3200</v>
      </c>
      <c r="F9" s="34">
        <v>0</v>
      </c>
      <c r="G9" s="34">
        <v>0</v>
      </c>
      <c r="H9" s="55">
        <v>45219</v>
      </c>
      <c r="I9" s="91" t="s">
        <v>7197</v>
      </c>
    </row>
  </sheetData>
  <sortState xmlns:xlrd2="http://schemas.microsoft.com/office/spreadsheetml/2017/richdata2" ref="A2:I7">
    <sortCondition ref="A2:A7"/>
  </sortState>
  <phoneticPr fontId="1" type="noConversion"/>
  <pageMargins left="0.75" right="0.75" top="1" bottom="1" header="0.5" footer="0.5"/>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rgb="FFFFFF00"/>
  </sheetPr>
  <dimension ref="A1:K105"/>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19" customWidth="1"/>
    <col min="3" max="3" width="30.6640625" style="19"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11" s="17" customFormat="1" ht="33">
      <c r="A1" s="8" t="s">
        <v>1413</v>
      </c>
      <c r="B1" s="8" t="s">
        <v>1414</v>
      </c>
      <c r="C1" s="8" t="s">
        <v>1415</v>
      </c>
      <c r="D1" s="8" t="s">
        <v>1416</v>
      </c>
      <c r="E1" s="8" t="s">
        <v>1417</v>
      </c>
      <c r="F1" s="8" t="s">
        <v>8519</v>
      </c>
      <c r="G1" s="8" t="s">
        <v>6461</v>
      </c>
      <c r="H1" s="8" t="s">
        <v>1418</v>
      </c>
      <c r="I1" s="28" t="s">
        <v>2963</v>
      </c>
    </row>
    <row r="2" spans="1:11" s="17" customFormat="1" ht="31.5">
      <c r="A2" s="9" t="s">
        <v>5136</v>
      </c>
      <c r="B2" s="18" t="s">
        <v>5162</v>
      </c>
      <c r="C2" s="32" t="s">
        <v>5174</v>
      </c>
      <c r="D2" s="9" t="s">
        <v>5148</v>
      </c>
      <c r="E2" s="12" t="s">
        <v>1507</v>
      </c>
      <c r="F2" s="35">
        <v>3</v>
      </c>
      <c r="G2" s="92">
        <v>14</v>
      </c>
      <c r="H2" s="42" t="s">
        <v>5152</v>
      </c>
      <c r="I2" s="25" t="s">
        <v>8180</v>
      </c>
      <c r="J2" s="7"/>
      <c r="K2" s="7"/>
    </row>
    <row r="3" spans="1:11" s="17" customFormat="1" ht="31.5">
      <c r="A3" s="14" t="s">
        <v>7004</v>
      </c>
      <c r="B3" s="21" t="s">
        <v>7013</v>
      </c>
      <c r="C3" s="21" t="s">
        <v>7005</v>
      </c>
      <c r="D3" s="14" t="s">
        <v>7006</v>
      </c>
      <c r="E3" s="12" t="s">
        <v>1507</v>
      </c>
      <c r="F3" s="35">
        <v>3</v>
      </c>
      <c r="G3" s="92">
        <v>13</v>
      </c>
      <c r="H3" s="89">
        <v>44875</v>
      </c>
      <c r="I3" s="77" t="s">
        <v>7003</v>
      </c>
      <c r="J3" s="7"/>
      <c r="K3" s="7"/>
    </row>
    <row r="4" spans="1:11" s="17" customFormat="1" ht="16.5">
      <c r="A4" s="9" t="s">
        <v>5132</v>
      </c>
      <c r="B4" s="18" t="s">
        <v>5158</v>
      </c>
      <c r="C4" s="32" t="s">
        <v>5170</v>
      </c>
      <c r="D4" s="9" t="s">
        <v>5144</v>
      </c>
      <c r="E4" s="12" t="s">
        <v>1507</v>
      </c>
      <c r="F4" s="35">
        <v>1</v>
      </c>
      <c r="G4" s="92">
        <v>8</v>
      </c>
      <c r="H4" s="42" t="s">
        <v>5152</v>
      </c>
      <c r="I4" s="25" t="s">
        <v>8180</v>
      </c>
      <c r="J4" s="7"/>
      <c r="K4" s="7"/>
    </row>
    <row r="5" spans="1:11" s="17" customFormat="1" ht="31.5">
      <c r="A5" s="12" t="s">
        <v>327</v>
      </c>
      <c r="B5" s="18" t="s">
        <v>3900</v>
      </c>
      <c r="C5" s="18" t="s">
        <v>5184</v>
      </c>
      <c r="D5" s="12" t="s">
        <v>2958</v>
      </c>
      <c r="E5" s="12" t="s">
        <v>1507</v>
      </c>
      <c r="F5" s="35">
        <v>0</v>
      </c>
      <c r="G5" s="63">
        <v>1</v>
      </c>
      <c r="H5" s="33" t="s">
        <v>304</v>
      </c>
      <c r="I5" s="25" t="s">
        <v>8203</v>
      </c>
    </row>
    <row r="6" spans="1:11" s="17" customFormat="1" ht="31.5">
      <c r="A6" s="12" t="s">
        <v>328</v>
      </c>
      <c r="B6" s="18" t="s">
        <v>3956</v>
      </c>
      <c r="C6" s="18" t="s">
        <v>5238</v>
      </c>
      <c r="D6" s="12" t="s">
        <v>339</v>
      </c>
      <c r="E6" s="12" t="s">
        <v>1507</v>
      </c>
      <c r="F6" s="35">
        <v>0</v>
      </c>
      <c r="G6" s="63">
        <v>4</v>
      </c>
      <c r="H6" s="33" t="s">
        <v>304</v>
      </c>
      <c r="I6" s="25" t="s">
        <v>8198</v>
      </c>
    </row>
    <row r="7" spans="1:11" s="17" customFormat="1" ht="16.5">
      <c r="A7" s="12" t="s">
        <v>329</v>
      </c>
      <c r="B7" s="18" t="s">
        <v>3901</v>
      </c>
      <c r="C7" s="18" t="s">
        <v>5185</v>
      </c>
      <c r="D7" s="12" t="s">
        <v>340</v>
      </c>
      <c r="E7" s="12" t="s">
        <v>2569</v>
      </c>
      <c r="F7" s="35">
        <v>0</v>
      </c>
      <c r="G7" s="63">
        <v>1</v>
      </c>
      <c r="H7" s="33" t="s">
        <v>304</v>
      </c>
      <c r="I7" s="25" t="s">
        <v>8193</v>
      </c>
    </row>
    <row r="8" spans="1:11" s="17" customFormat="1" ht="16.5">
      <c r="A8" s="12" t="s">
        <v>330</v>
      </c>
      <c r="B8" s="18" t="s">
        <v>3928</v>
      </c>
      <c r="C8" s="18" t="s">
        <v>5215</v>
      </c>
      <c r="D8" s="12" t="s">
        <v>341</v>
      </c>
      <c r="E8" s="12" t="s">
        <v>1507</v>
      </c>
      <c r="F8" s="35">
        <v>0</v>
      </c>
      <c r="G8" s="63">
        <v>4</v>
      </c>
      <c r="H8" s="33" t="s">
        <v>304</v>
      </c>
      <c r="I8" s="25" t="s">
        <v>8198</v>
      </c>
    </row>
    <row r="9" spans="1:11" s="17" customFormat="1" ht="16.5">
      <c r="A9" s="12" t="s">
        <v>331</v>
      </c>
      <c r="B9" s="18" t="s">
        <v>3929</v>
      </c>
      <c r="C9" s="18" t="s">
        <v>5216</v>
      </c>
      <c r="D9" s="12" t="s">
        <v>342</v>
      </c>
      <c r="E9" s="12" t="s">
        <v>1507</v>
      </c>
      <c r="F9" s="35">
        <v>0</v>
      </c>
      <c r="G9" s="63">
        <v>3</v>
      </c>
      <c r="H9" s="33" t="s">
        <v>304</v>
      </c>
      <c r="I9" s="25" t="s">
        <v>8198</v>
      </c>
    </row>
    <row r="10" spans="1:11" ht="16.5">
      <c r="A10" s="12" t="s">
        <v>332</v>
      </c>
      <c r="B10" s="18" t="s">
        <v>3930</v>
      </c>
      <c r="C10" s="18" t="s">
        <v>5217</v>
      </c>
      <c r="D10" s="12" t="s">
        <v>343</v>
      </c>
      <c r="E10" s="12" t="s">
        <v>1507</v>
      </c>
      <c r="F10" s="35">
        <v>0</v>
      </c>
      <c r="G10" s="63">
        <v>2</v>
      </c>
      <c r="H10" s="33" t="s">
        <v>304</v>
      </c>
      <c r="I10" s="25" t="s">
        <v>8203</v>
      </c>
      <c r="J10" s="17"/>
      <c r="K10" s="17"/>
    </row>
    <row r="11" spans="1:11" s="17" customFormat="1" ht="31.5">
      <c r="A11" s="12" t="s">
        <v>333</v>
      </c>
      <c r="B11" s="18" t="s">
        <v>3902</v>
      </c>
      <c r="C11" s="18" t="s">
        <v>5186</v>
      </c>
      <c r="D11" s="12" t="s">
        <v>344</v>
      </c>
      <c r="E11" s="12" t="s">
        <v>1507</v>
      </c>
      <c r="F11" s="35">
        <v>0</v>
      </c>
      <c r="G11" s="63">
        <v>1</v>
      </c>
      <c r="H11" s="33" t="s">
        <v>304</v>
      </c>
      <c r="I11" s="25" t="s">
        <v>8198</v>
      </c>
    </row>
    <row r="12" spans="1:11" s="17" customFormat="1" ht="16.5">
      <c r="A12" s="12" t="s">
        <v>336</v>
      </c>
      <c r="B12" s="18" t="s">
        <v>3897</v>
      </c>
      <c r="C12" s="18" t="s">
        <v>5178</v>
      </c>
      <c r="D12" s="12" t="s">
        <v>347</v>
      </c>
      <c r="E12" s="12" t="s">
        <v>1507</v>
      </c>
      <c r="F12" s="35">
        <v>0</v>
      </c>
      <c r="G12" s="63">
        <v>1</v>
      </c>
      <c r="H12" s="33" t="s">
        <v>304</v>
      </c>
      <c r="I12" s="25" t="s">
        <v>8193</v>
      </c>
      <c r="J12" s="7"/>
      <c r="K12" s="7"/>
    </row>
    <row r="13" spans="1:11" s="17" customFormat="1" ht="16.5">
      <c r="A13" s="12" t="s">
        <v>337</v>
      </c>
      <c r="B13" s="18" t="s">
        <v>3945</v>
      </c>
      <c r="C13" s="18" t="s">
        <v>5229</v>
      </c>
      <c r="D13" s="12" t="s">
        <v>348</v>
      </c>
      <c r="E13" s="12" t="s">
        <v>1507</v>
      </c>
      <c r="F13" s="35">
        <v>0</v>
      </c>
      <c r="G13" s="63">
        <v>4</v>
      </c>
      <c r="H13" s="33" t="s">
        <v>304</v>
      </c>
      <c r="I13" s="25" t="s">
        <v>8198</v>
      </c>
    </row>
    <row r="14" spans="1:11" ht="31.5">
      <c r="A14" s="12" t="s">
        <v>338</v>
      </c>
      <c r="B14" s="18" t="s">
        <v>3898</v>
      </c>
      <c r="C14" s="18" t="s">
        <v>5179</v>
      </c>
      <c r="D14" s="12" t="s">
        <v>349</v>
      </c>
      <c r="E14" s="12" t="s">
        <v>1507</v>
      </c>
      <c r="F14" s="35">
        <v>0</v>
      </c>
      <c r="G14" s="63">
        <v>1</v>
      </c>
      <c r="H14" s="33" t="s">
        <v>304</v>
      </c>
      <c r="I14" s="25" t="s">
        <v>8203</v>
      </c>
      <c r="J14" s="17"/>
      <c r="K14" s="17"/>
    </row>
    <row r="15" spans="1:11" ht="16.5">
      <c r="A15" s="12" t="s">
        <v>302</v>
      </c>
      <c r="B15" s="18" t="s">
        <v>303</v>
      </c>
      <c r="C15" s="18" t="s">
        <v>5180</v>
      </c>
      <c r="D15" s="12" t="s">
        <v>353</v>
      </c>
      <c r="E15" s="12" t="s">
        <v>1507</v>
      </c>
      <c r="F15" s="35">
        <v>0</v>
      </c>
      <c r="G15" s="63">
        <v>0</v>
      </c>
      <c r="H15" s="33" t="s">
        <v>304</v>
      </c>
      <c r="I15" s="25" t="s">
        <v>8198</v>
      </c>
    </row>
    <row r="16" spans="1:11" ht="16.5">
      <c r="A16" s="12" t="s">
        <v>305</v>
      </c>
      <c r="B16" s="18" t="s">
        <v>306</v>
      </c>
      <c r="C16" s="18" t="s">
        <v>5187</v>
      </c>
      <c r="D16" s="12" t="s">
        <v>354</v>
      </c>
      <c r="E16" s="12" t="s">
        <v>1507</v>
      </c>
      <c r="F16" s="35">
        <v>0</v>
      </c>
      <c r="G16" s="63">
        <v>1</v>
      </c>
      <c r="H16" s="33" t="s">
        <v>304</v>
      </c>
      <c r="I16" s="25" t="s">
        <v>8198</v>
      </c>
    </row>
    <row r="17" spans="1:9" ht="16.5">
      <c r="A17" s="12" t="s">
        <v>307</v>
      </c>
      <c r="B17" s="18" t="s">
        <v>3957</v>
      </c>
      <c r="C17" s="18" t="s">
        <v>5239</v>
      </c>
      <c r="D17" s="12" t="s">
        <v>355</v>
      </c>
      <c r="E17" s="12" t="s">
        <v>1507</v>
      </c>
      <c r="F17" s="35">
        <v>0</v>
      </c>
      <c r="G17" s="63">
        <v>4</v>
      </c>
      <c r="H17" s="33" t="s">
        <v>304</v>
      </c>
      <c r="I17" s="25" t="s">
        <v>8203</v>
      </c>
    </row>
    <row r="18" spans="1:9" ht="16.5">
      <c r="A18" s="12" t="s">
        <v>308</v>
      </c>
      <c r="B18" s="18" t="s">
        <v>3899</v>
      </c>
      <c r="C18" s="18" t="s">
        <v>5181</v>
      </c>
      <c r="D18" s="12" t="s">
        <v>356</v>
      </c>
      <c r="E18" s="12" t="s">
        <v>1507</v>
      </c>
      <c r="F18" s="35">
        <v>0</v>
      </c>
      <c r="G18" s="63">
        <v>0</v>
      </c>
      <c r="H18" s="33" t="s">
        <v>304</v>
      </c>
      <c r="I18" s="25" t="s">
        <v>8198</v>
      </c>
    </row>
    <row r="19" spans="1:9" ht="16.5">
      <c r="A19" s="12" t="s">
        <v>309</v>
      </c>
      <c r="B19" s="18" t="s">
        <v>3946</v>
      </c>
      <c r="C19" s="18" t="s">
        <v>5230</v>
      </c>
      <c r="D19" s="12" t="s">
        <v>357</v>
      </c>
      <c r="E19" s="12" t="s">
        <v>1507</v>
      </c>
      <c r="F19" s="35">
        <v>0</v>
      </c>
      <c r="G19" s="63">
        <v>3</v>
      </c>
      <c r="H19" s="33" t="s">
        <v>304</v>
      </c>
      <c r="I19" s="25" t="s">
        <v>8198</v>
      </c>
    </row>
    <row r="20" spans="1:9" ht="31.5">
      <c r="A20" s="12" t="s">
        <v>310</v>
      </c>
      <c r="B20" s="18" t="s">
        <v>3903</v>
      </c>
      <c r="C20" s="18" t="s">
        <v>5188</v>
      </c>
      <c r="D20" s="12" t="s">
        <v>358</v>
      </c>
      <c r="E20" s="12" t="s">
        <v>1507</v>
      </c>
      <c r="F20" s="35">
        <v>0</v>
      </c>
      <c r="G20" s="63">
        <v>1</v>
      </c>
      <c r="H20" s="33" t="s">
        <v>304</v>
      </c>
      <c r="I20" s="25" t="s">
        <v>8203</v>
      </c>
    </row>
    <row r="21" spans="1:9" ht="16.5">
      <c r="A21" s="12" t="s">
        <v>311</v>
      </c>
      <c r="B21" s="18" t="s">
        <v>3961</v>
      </c>
      <c r="C21" s="18" t="s">
        <v>5248</v>
      </c>
      <c r="D21" s="12" t="s">
        <v>359</v>
      </c>
      <c r="E21" s="12" t="s">
        <v>1507</v>
      </c>
      <c r="F21" s="35">
        <v>0</v>
      </c>
      <c r="G21" s="63">
        <v>8</v>
      </c>
      <c r="H21" s="33" t="s">
        <v>304</v>
      </c>
      <c r="I21" s="25" t="s">
        <v>8198</v>
      </c>
    </row>
    <row r="22" spans="1:9" ht="16.5">
      <c r="A22" s="12" t="s">
        <v>312</v>
      </c>
      <c r="B22" s="18" t="s">
        <v>3904</v>
      </c>
      <c r="C22" s="18" t="s">
        <v>5189</v>
      </c>
      <c r="D22" s="12" t="s">
        <v>360</v>
      </c>
      <c r="E22" s="12" t="s">
        <v>1507</v>
      </c>
      <c r="F22" s="35">
        <v>0</v>
      </c>
      <c r="G22" s="63">
        <v>1</v>
      </c>
      <c r="H22" s="33" t="s">
        <v>304</v>
      </c>
      <c r="I22" s="25" t="s">
        <v>8203</v>
      </c>
    </row>
    <row r="23" spans="1:9" ht="16.5">
      <c r="A23" s="12" t="s">
        <v>313</v>
      </c>
      <c r="B23" s="18" t="s">
        <v>3905</v>
      </c>
      <c r="C23" s="18" t="s">
        <v>5190</v>
      </c>
      <c r="D23" s="12" t="s">
        <v>361</v>
      </c>
      <c r="E23" s="12" t="s">
        <v>1507</v>
      </c>
      <c r="F23" s="35">
        <v>0</v>
      </c>
      <c r="G23" s="63">
        <v>1</v>
      </c>
      <c r="H23" s="33" t="s">
        <v>304</v>
      </c>
      <c r="I23" s="25" t="s">
        <v>8198</v>
      </c>
    </row>
    <row r="24" spans="1:9" ht="31.5">
      <c r="A24" s="12" t="s">
        <v>314</v>
      </c>
      <c r="B24" s="18" t="s">
        <v>3906</v>
      </c>
      <c r="C24" s="18" t="s">
        <v>315</v>
      </c>
      <c r="D24" s="12" t="s">
        <v>362</v>
      </c>
      <c r="E24" s="12" t="s">
        <v>1507</v>
      </c>
      <c r="F24" s="35">
        <v>0</v>
      </c>
      <c r="G24" s="63">
        <v>1</v>
      </c>
      <c r="H24" s="33" t="s">
        <v>304</v>
      </c>
      <c r="I24" s="25" t="s">
        <v>8198</v>
      </c>
    </row>
    <row r="25" spans="1:9" ht="16.5">
      <c r="A25" s="12" t="s">
        <v>316</v>
      </c>
      <c r="B25" s="18" t="s">
        <v>3907</v>
      </c>
      <c r="C25" s="18" t="s">
        <v>5218</v>
      </c>
      <c r="D25" s="12" t="s">
        <v>363</v>
      </c>
      <c r="E25" s="12" t="s">
        <v>1507</v>
      </c>
      <c r="F25" s="35">
        <v>0</v>
      </c>
      <c r="G25" s="63">
        <v>2</v>
      </c>
      <c r="H25" s="33" t="s">
        <v>317</v>
      </c>
      <c r="I25" s="25" t="s">
        <v>8230</v>
      </c>
    </row>
    <row r="26" spans="1:9" ht="16.5">
      <c r="A26" s="12" t="s">
        <v>318</v>
      </c>
      <c r="B26" s="18" t="s">
        <v>3931</v>
      </c>
      <c r="C26" s="18" t="s">
        <v>5219</v>
      </c>
      <c r="D26" s="12" t="s">
        <v>364</v>
      </c>
      <c r="E26" s="12" t="s">
        <v>1507</v>
      </c>
      <c r="F26" s="35">
        <v>0</v>
      </c>
      <c r="G26" s="63">
        <v>3</v>
      </c>
      <c r="H26" s="33" t="s">
        <v>317</v>
      </c>
      <c r="I26" s="25" t="s">
        <v>8230</v>
      </c>
    </row>
    <row r="27" spans="1:9" ht="16.5">
      <c r="A27" s="12" t="s">
        <v>319</v>
      </c>
      <c r="B27" s="18" t="s">
        <v>3932</v>
      </c>
      <c r="C27" s="18" t="s">
        <v>5220</v>
      </c>
      <c r="D27" s="12" t="s">
        <v>365</v>
      </c>
      <c r="E27" s="12" t="s">
        <v>1507</v>
      </c>
      <c r="F27" s="35">
        <v>0</v>
      </c>
      <c r="G27" s="63">
        <v>2</v>
      </c>
      <c r="H27" s="33" t="s">
        <v>317</v>
      </c>
      <c r="I27" s="25" t="s">
        <v>8230</v>
      </c>
    </row>
    <row r="28" spans="1:9" ht="31.5">
      <c r="A28" s="12" t="s">
        <v>320</v>
      </c>
      <c r="B28" s="18" t="s">
        <v>3933</v>
      </c>
      <c r="C28" s="18" t="s">
        <v>5221</v>
      </c>
      <c r="D28" s="12" t="s">
        <v>366</v>
      </c>
      <c r="E28" s="12" t="s">
        <v>1507</v>
      </c>
      <c r="F28" s="35">
        <v>0</v>
      </c>
      <c r="G28" s="63">
        <v>4</v>
      </c>
      <c r="H28" s="33" t="s">
        <v>317</v>
      </c>
      <c r="I28" s="25" t="s">
        <v>8230</v>
      </c>
    </row>
    <row r="29" spans="1:9" ht="31.5">
      <c r="A29" s="12" t="s">
        <v>321</v>
      </c>
      <c r="B29" s="18" t="s">
        <v>3958</v>
      </c>
      <c r="C29" s="18" t="s">
        <v>5240</v>
      </c>
      <c r="D29" s="12" t="s">
        <v>367</v>
      </c>
      <c r="E29" s="12" t="s">
        <v>1507</v>
      </c>
      <c r="F29" s="35">
        <v>0</v>
      </c>
      <c r="G29" s="63">
        <v>4</v>
      </c>
      <c r="H29" s="33" t="s">
        <v>317</v>
      </c>
      <c r="I29" s="25" t="s">
        <v>8230</v>
      </c>
    </row>
    <row r="30" spans="1:9" ht="16.5">
      <c r="A30" s="12" t="s">
        <v>322</v>
      </c>
      <c r="B30" s="18" t="s">
        <v>3934</v>
      </c>
      <c r="C30" s="18" t="s">
        <v>5244</v>
      </c>
      <c r="D30" s="12" t="s">
        <v>368</v>
      </c>
      <c r="E30" s="12" t="s">
        <v>1507</v>
      </c>
      <c r="F30" s="35">
        <v>0</v>
      </c>
      <c r="G30" s="63">
        <v>5</v>
      </c>
      <c r="H30" s="33" t="s">
        <v>317</v>
      </c>
      <c r="I30" s="25" t="s">
        <v>8230</v>
      </c>
    </row>
    <row r="31" spans="1:9" ht="16.5">
      <c r="A31" s="12" t="s">
        <v>323</v>
      </c>
      <c r="B31" s="18" t="s">
        <v>3947</v>
      </c>
      <c r="C31" s="18" t="s">
        <v>5231</v>
      </c>
      <c r="D31" s="12" t="s">
        <v>369</v>
      </c>
      <c r="E31" s="12" t="s">
        <v>1507</v>
      </c>
      <c r="F31" s="35">
        <v>0</v>
      </c>
      <c r="G31" s="63">
        <v>3</v>
      </c>
      <c r="H31" s="33" t="s">
        <v>317</v>
      </c>
      <c r="I31" s="25" t="s">
        <v>8230</v>
      </c>
    </row>
    <row r="32" spans="1:9" ht="16.5">
      <c r="A32" s="12" t="s">
        <v>324</v>
      </c>
      <c r="B32" s="18" t="s">
        <v>3908</v>
      </c>
      <c r="C32" s="18" t="s">
        <v>5191</v>
      </c>
      <c r="D32" s="12" t="s">
        <v>370</v>
      </c>
      <c r="E32" s="12" t="s">
        <v>1507</v>
      </c>
      <c r="F32" s="35">
        <v>0</v>
      </c>
      <c r="G32" s="63">
        <v>2</v>
      </c>
      <c r="H32" s="33" t="s">
        <v>317</v>
      </c>
      <c r="I32" s="25" t="s">
        <v>8230</v>
      </c>
    </row>
    <row r="33" spans="1:11" ht="16.5">
      <c r="A33" s="12" t="s">
        <v>325</v>
      </c>
      <c r="B33" s="18" t="s">
        <v>3935</v>
      </c>
      <c r="C33" s="18" t="s">
        <v>1508</v>
      </c>
      <c r="D33" s="12" t="s">
        <v>371</v>
      </c>
      <c r="E33" s="12" t="s">
        <v>1507</v>
      </c>
      <c r="F33" s="35">
        <v>0</v>
      </c>
      <c r="G33" s="63">
        <v>6</v>
      </c>
      <c r="H33" s="33" t="s">
        <v>317</v>
      </c>
      <c r="I33" s="25" t="s">
        <v>8230</v>
      </c>
    </row>
    <row r="34" spans="1:11" ht="16.5">
      <c r="A34" s="12" t="s">
        <v>326</v>
      </c>
      <c r="B34" s="18" t="s">
        <v>3909</v>
      </c>
      <c r="C34" s="21"/>
      <c r="D34" s="12" t="s">
        <v>372</v>
      </c>
      <c r="E34" s="12" t="s">
        <v>1507</v>
      </c>
      <c r="F34" s="35">
        <v>0</v>
      </c>
      <c r="G34" s="63">
        <v>1</v>
      </c>
      <c r="H34" s="33" t="s">
        <v>317</v>
      </c>
      <c r="I34" s="25" t="s">
        <v>8230</v>
      </c>
    </row>
    <row r="35" spans="1:11" ht="16.5">
      <c r="A35" s="12" t="s">
        <v>334</v>
      </c>
      <c r="B35" s="18" t="s">
        <v>3910</v>
      </c>
      <c r="C35" s="18" t="s">
        <v>5192</v>
      </c>
      <c r="D35" s="12" t="s">
        <v>345</v>
      </c>
      <c r="E35" s="12" t="s">
        <v>1507</v>
      </c>
      <c r="F35" s="35">
        <v>0</v>
      </c>
      <c r="G35" s="63">
        <v>1</v>
      </c>
      <c r="H35" s="33" t="s">
        <v>299</v>
      </c>
      <c r="I35" s="25" t="s">
        <v>8187</v>
      </c>
      <c r="J35" s="17"/>
      <c r="K35" s="17"/>
    </row>
    <row r="36" spans="1:11" ht="16.5">
      <c r="A36" s="12" t="s">
        <v>335</v>
      </c>
      <c r="B36" s="18" t="s">
        <v>3911</v>
      </c>
      <c r="C36" s="18" t="s">
        <v>5193</v>
      </c>
      <c r="D36" s="12" t="s">
        <v>346</v>
      </c>
      <c r="E36" s="12" t="s">
        <v>1507</v>
      </c>
      <c r="F36" s="35">
        <v>0</v>
      </c>
      <c r="G36" s="63">
        <v>1</v>
      </c>
      <c r="H36" s="33" t="s">
        <v>299</v>
      </c>
      <c r="I36" s="25" t="s">
        <v>8187</v>
      </c>
      <c r="J36" s="17"/>
      <c r="K36" s="17"/>
    </row>
    <row r="37" spans="1:11" ht="16.5">
      <c r="A37" s="12" t="s">
        <v>298</v>
      </c>
      <c r="B37" s="18" t="s">
        <v>3912</v>
      </c>
      <c r="C37" s="18" t="s">
        <v>5194</v>
      </c>
      <c r="D37" s="12" t="s">
        <v>350</v>
      </c>
      <c r="E37" s="12" t="s">
        <v>1507</v>
      </c>
      <c r="F37" s="35">
        <v>0</v>
      </c>
      <c r="G37" s="63">
        <v>1</v>
      </c>
      <c r="H37" s="33" t="s">
        <v>299</v>
      </c>
      <c r="I37" s="25" t="s">
        <v>8186</v>
      </c>
      <c r="J37" s="17"/>
      <c r="K37" s="17"/>
    </row>
    <row r="38" spans="1:11" ht="16.5">
      <c r="A38" s="12" t="s">
        <v>300</v>
      </c>
      <c r="B38" s="18" t="s">
        <v>3959</v>
      </c>
      <c r="C38" s="18" t="s">
        <v>5245</v>
      </c>
      <c r="D38" s="12" t="s">
        <v>351</v>
      </c>
      <c r="E38" s="12" t="s">
        <v>1507</v>
      </c>
      <c r="F38" s="35">
        <v>0</v>
      </c>
      <c r="G38" s="63">
        <v>8</v>
      </c>
      <c r="H38" s="33" t="s">
        <v>299</v>
      </c>
      <c r="I38" s="25" t="s">
        <v>8186</v>
      </c>
    </row>
    <row r="39" spans="1:11" ht="31.5">
      <c r="A39" s="12" t="s">
        <v>301</v>
      </c>
      <c r="B39" s="18" t="s">
        <v>3913</v>
      </c>
      <c r="C39" s="18" t="s">
        <v>5195</v>
      </c>
      <c r="D39" s="12" t="s">
        <v>352</v>
      </c>
      <c r="E39" s="12" t="s">
        <v>1507</v>
      </c>
      <c r="F39" s="35">
        <v>0</v>
      </c>
      <c r="G39" s="63">
        <v>1</v>
      </c>
      <c r="H39" s="33" t="s">
        <v>299</v>
      </c>
      <c r="I39" s="25" t="s">
        <v>8186</v>
      </c>
    </row>
    <row r="40" spans="1:11" ht="31.5">
      <c r="A40" s="12" t="s">
        <v>297</v>
      </c>
      <c r="B40" s="18" t="s">
        <v>3914</v>
      </c>
      <c r="C40" s="18" t="s">
        <v>5196</v>
      </c>
      <c r="D40" s="12" t="s">
        <v>373</v>
      </c>
      <c r="E40" s="12" t="s">
        <v>1507</v>
      </c>
      <c r="F40" s="35">
        <v>0</v>
      </c>
      <c r="G40" s="63">
        <v>1</v>
      </c>
      <c r="H40" s="33" t="s">
        <v>295</v>
      </c>
      <c r="I40" s="25" t="s">
        <v>8190</v>
      </c>
    </row>
    <row r="41" spans="1:11" ht="16.5">
      <c r="A41" s="12" t="s">
        <v>294</v>
      </c>
      <c r="B41" s="18" t="s">
        <v>3915</v>
      </c>
      <c r="C41" s="18" t="s">
        <v>5197</v>
      </c>
      <c r="D41" s="12" t="s">
        <v>374</v>
      </c>
      <c r="E41" s="12" t="s">
        <v>1507</v>
      </c>
      <c r="F41" s="35">
        <v>0</v>
      </c>
      <c r="G41" s="63">
        <v>1</v>
      </c>
      <c r="H41" s="33" t="s">
        <v>295</v>
      </c>
      <c r="I41" s="25" t="s">
        <v>8190</v>
      </c>
    </row>
    <row r="42" spans="1:11" ht="16.5">
      <c r="A42" s="12" t="s">
        <v>296</v>
      </c>
      <c r="B42" s="18" t="s">
        <v>3948</v>
      </c>
      <c r="C42" s="18" t="s">
        <v>5232</v>
      </c>
      <c r="D42" s="12" t="s">
        <v>375</v>
      </c>
      <c r="E42" s="12" t="s">
        <v>1507</v>
      </c>
      <c r="F42" s="35">
        <v>0</v>
      </c>
      <c r="G42" s="63">
        <v>4</v>
      </c>
      <c r="H42" s="33" t="s">
        <v>295</v>
      </c>
      <c r="I42" s="25" t="s">
        <v>8190</v>
      </c>
    </row>
    <row r="43" spans="1:11" ht="16.5">
      <c r="A43" s="12" t="s">
        <v>289</v>
      </c>
      <c r="B43" s="18" t="s">
        <v>3949</v>
      </c>
      <c r="C43" s="18" t="s">
        <v>5233</v>
      </c>
      <c r="D43" s="12" t="s">
        <v>376</v>
      </c>
      <c r="E43" s="12" t="s">
        <v>1507</v>
      </c>
      <c r="F43" s="35">
        <v>0</v>
      </c>
      <c r="G43" s="63">
        <v>3</v>
      </c>
      <c r="H43" s="33" t="s">
        <v>271</v>
      </c>
      <c r="I43" s="25" t="s">
        <v>8191</v>
      </c>
    </row>
    <row r="44" spans="1:11" ht="16.5">
      <c r="A44" s="12" t="s">
        <v>290</v>
      </c>
      <c r="B44" s="18" t="s">
        <v>3950</v>
      </c>
      <c r="C44" s="18" t="s">
        <v>5241</v>
      </c>
      <c r="D44" s="12" t="s">
        <v>377</v>
      </c>
      <c r="E44" s="12" t="s">
        <v>1507</v>
      </c>
      <c r="F44" s="35">
        <v>0</v>
      </c>
      <c r="G44" s="63">
        <v>5</v>
      </c>
      <c r="H44" s="33" t="s">
        <v>271</v>
      </c>
      <c r="I44" s="25" t="s">
        <v>8191</v>
      </c>
    </row>
    <row r="45" spans="1:11" ht="16.5">
      <c r="A45" s="12" t="s">
        <v>291</v>
      </c>
      <c r="B45" s="18" t="s">
        <v>3936</v>
      </c>
      <c r="C45" s="18" t="s">
        <v>5222</v>
      </c>
      <c r="D45" s="12" t="s">
        <v>378</v>
      </c>
      <c r="E45" s="12" t="s">
        <v>1507</v>
      </c>
      <c r="F45" s="35">
        <v>0</v>
      </c>
      <c r="G45" s="63">
        <v>2</v>
      </c>
      <c r="H45" s="33" t="s">
        <v>271</v>
      </c>
      <c r="I45" s="25" t="s">
        <v>8181</v>
      </c>
    </row>
    <row r="46" spans="1:11" ht="16.5">
      <c r="A46" s="12" t="s">
        <v>292</v>
      </c>
      <c r="B46" s="18" t="s">
        <v>3901</v>
      </c>
      <c r="C46" s="18" t="s">
        <v>5185</v>
      </c>
      <c r="D46" s="12" t="s">
        <v>379</v>
      </c>
      <c r="E46" s="12" t="s">
        <v>1507</v>
      </c>
      <c r="F46" s="35">
        <v>0</v>
      </c>
      <c r="G46" s="63">
        <v>5</v>
      </c>
      <c r="H46" s="33" t="s">
        <v>271</v>
      </c>
      <c r="I46" s="25" t="s">
        <v>8191</v>
      </c>
    </row>
    <row r="47" spans="1:11" ht="16.5">
      <c r="A47" s="12" t="s">
        <v>293</v>
      </c>
      <c r="B47" s="18" t="s">
        <v>3951</v>
      </c>
      <c r="C47" s="18" t="s">
        <v>5242</v>
      </c>
      <c r="D47" s="12" t="s">
        <v>380</v>
      </c>
      <c r="E47" s="12" t="s">
        <v>1507</v>
      </c>
      <c r="F47" s="35">
        <v>0</v>
      </c>
      <c r="G47" s="63">
        <v>4</v>
      </c>
      <c r="H47" s="33" t="s">
        <v>271</v>
      </c>
      <c r="I47" s="25" t="s">
        <v>8191</v>
      </c>
    </row>
    <row r="48" spans="1:11" ht="31.5">
      <c r="A48" s="12" t="s">
        <v>288</v>
      </c>
      <c r="B48" s="18" t="s">
        <v>3962</v>
      </c>
      <c r="C48" s="18" t="s">
        <v>1509</v>
      </c>
      <c r="D48" s="12" t="s">
        <v>381</v>
      </c>
      <c r="E48" s="12" t="s">
        <v>1507</v>
      </c>
      <c r="F48" s="35">
        <v>0</v>
      </c>
      <c r="G48" s="63">
        <v>17</v>
      </c>
      <c r="H48" s="33" t="s">
        <v>271</v>
      </c>
      <c r="I48" s="25" t="s">
        <v>8191</v>
      </c>
    </row>
    <row r="49" spans="1:11" ht="16.5">
      <c r="A49" s="12" t="s">
        <v>283</v>
      </c>
      <c r="B49" s="18" t="s">
        <v>3912</v>
      </c>
      <c r="C49" s="18" t="s">
        <v>5194</v>
      </c>
      <c r="D49" s="12" t="s">
        <v>382</v>
      </c>
      <c r="E49" s="12" t="s">
        <v>1507</v>
      </c>
      <c r="F49" s="35">
        <v>0</v>
      </c>
      <c r="G49" s="63">
        <v>3</v>
      </c>
      <c r="H49" s="33" t="s">
        <v>271</v>
      </c>
      <c r="I49" s="25" t="s">
        <v>8181</v>
      </c>
    </row>
    <row r="50" spans="1:11" ht="31.5">
      <c r="A50" s="12" t="s">
        <v>284</v>
      </c>
      <c r="B50" s="18" t="s">
        <v>3916</v>
      </c>
      <c r="C50" s="18" t="s">
        <v>5198</v>
      </c>
      <c r="D50" s="12" t="s">
        <v>383</v>
      </c>
      <c r="E50" s="12" t="s">
        <v>1507</v>
      </c>
      <c r="F50" s="35">
        <v>0</v>
      </c>
      <c r="G50" s="63">
        <v>1</v>
      </c>
      <c r="H50" s="33" t="s">
        <v>271</v>
      </c>
      <c r="I50" s="25" t="s">
        <v>8191</v>
      </c>
    </row>
    <row r="51" spans="1:11" ht="16.5">
      <c r="A51" s="12" t="s">
        <v>280</v>
      </c>
      <c r="B51" s="18" t="s">
        <v>3964</v>
      </c>
      <c r="C51" s="18" t="s">
        <v>5253</v>
      </c>
      <c r="D51" s="12" t="s">
        <v>384</v>
      </c>
      <c r="E51" s="12" t="s">
        <v>1507</v>
      </c>
      <c r="F51" s="35">
        <v>0</v>
      </c>
      <c r="G51" s="63">
        <v>7</v>
      </c>
      <c r="H51" s="33" t="s">
        <v>271</v>
      </c>
      <c r="I51" s="25" t="s">
        <v>8191</v>
      </c>
    </row>
    <row r="52" spans="1:11" ht="16.5">
      <c r="A52" s="12" t="s">
        <v>281</v>
      </c>
      <c r="B52" s="18" t="s">
        <v>282</v>
      </c>
      <c r="C52" s="18" t="s">
        <v>5249</v>
      </c>
      <c r="D52" s="12" t="s">
        <v>385</v>
      </c>
      <c r="E52" s="12" t="s">
        <v>1507</v>
      </c>
      <c r="F52" s="35">
        <v>0</v>
      </c>
      <c r="G52" s="63">
        <v>8</v>
      </c>
      <c r="H52" s="33" t="s">
        <v>271</v>
      </c>
      <c r="I52" s="25" t="s">
        <v>8191</v>
      </c>
    </row>
    <row r="53" spans="1:11" ht="16.5">
      <c r="A53" s="12" t="s">
        <v>270</v>
      </c>
      <c r="B53" s="18" t="s">
        <v>3917</v>
      </c>
      <c r="C53" s="18" t="s">
        <v>5199</v>
      </c>
      <c r="D53" s="12" t="s">
        <v>386</v>
      </c>
      <c r="E53" s="12" t="s">
        <v>1507</v>
      </c>
      <c r="F53" s="35">
        <v>0</v>
      </c>
      <c r="G53" s="63">
        <v>1</v>
      </c>
      <c r="H53" s="33" t="s">
        <v>271</v>
      </c>
      <c r="I53" s="25" t="s">
        <v>8191</v>
      </c>
    </row>
    <row r="54" spans="1:11" ht="16.5">
      <c r="A54" s="12" t="s">
        <v>272</v>
      </c>
      <c r="B54" s="18" t="s">
        <v>273</v>
      </c>
      <c r="C54" s="18" t="s">
        <v>5200</v>
      </c>
      <c r="D54" s="12" t="s">
        <v>387</v>
      </c>
      <c r="E54" s="12" t="s">
        <v>1507</v>
      </c>
      <c r="F54" s="35">
        <v>0</v>
      </c>
      <c r="G54" s="63">
        <v>1</v>
      </c>
      <c r="H54" s="33" t="s">
        <v>271</v>
      </c>
      <c r="I54" s="25" t="s">
        <v>8191</v>
      </c>
    </row>
    <row r="55" spans="1:11" ht="16.5">
      <c r="A55" s="12" t="s">
        <v>274</v>
      </c>
      <c r="B55" s="18" t="s">
        <v>3918</v>
      </c>
      <c r="C55" s="18" t="s">
        <v>5201</v>
      </c>
      <c r="D55" s="12" t="s">
        <v>388</v>
      </c>
      <c r="E55" s="12" t="s">
        <v>1507</v>
      </c>
      <c r="F55" s="35">
        <v>0</v>
      </c>
      <c r="G55" s="10">
        <v>1</v>
      </c>
      <c r="H55" s="33" t="s">
        <v>271</v>
      </c>
      <c r="I55" s="25" t="s">
        <v>8191</v>
      </c>
    </row>
    <row r="56" spans="1:11" ht="16.5">
      <c r="A56" s="12" t="s">
        <v>275</v>
      </c>
      <c r="B56" s="18" t="s">
        <v>276</v>
      </c>
      <c r="C56" s="18" t="s">
        <v>5254</v>
      </c>
      <c r="D56" s="12" t="s">
        <v>389</v>
      </c>
      <c r="E56" s="12" t="s">
        <v>1507</v>
      </c>
      <c r="F56" s="35">
        <v>0</v>
      </c>
      <c r="G56" s="10">
        <v>7</v>
      </c>
      <c r="H56" s="12" t="s">
        <v>271</v>
      </c>
      <c r="I56" s="25" t="s">
        <v>8191</v>
      </c>
    </row>
    <row r="57" spans="1:11" ht="31.5">
      <c r="A57" s="12" t="s">
        <v>277</v>
      </c>
      <c r="B57" s="18" t="s">
        <v>3919</v>
      </c>
      <c r="C57" s="18" t="s">
        <v>278</v>
      </c>
      <c r="D57" s="12" t="s">
        <v>390</v>
      </c>
      <c r="E57" s="12" t="s">
        <v>1507</v>
      </c>
      <c r="F57" s="35">
        <v>0</v>
      </c>
      <c r="G57" s="10">
        <v>1</v>
      </c>
      <c r="H57" s="33" t="s">
        <v>271</v>
      </c>
      <c r="I57" s="25" t="s">
        <v>8191</v>
      </c>
    </row>
    <row r="58" spans="1:11" ht="31.5">
      <c r="A58" s="12" t="s">
        <v>279</v>
      </c>
      <c r="B58" s="18" t="s">
        <v>3920</v>
      </c>
      <c r="C58" s="18" t="s">
        <v>5202</v>
      </c>
      <c r="D58" s="12" t="s">
        <v>391</v>
      </c>
      <c r="E58" s="12" t="s">
        <v>1507</v>
      </c>
      <c r="F58" s="35">
        <v>0</v>
      </c>
      <c r="G58" s="63">
        <v>1</v>
      </c>
      <c r="H58" s="33" t="s">
        <v>271</v>
      </c>
      <c r="I58" s="25" t="s">
        <v>8191</v>
      </c>
    </row>
    <row r="59" spans="1:11" ht="47.25">
      <c r="A59" s="12" t="s">
        <v>285</v>
      </c>
      <c r="B59" s="18" t="s">
        <v>3952</v>
      </c>
      <c r="C59" s="18" t="s">
        <v>5234</v>
      </c>
      <c r="D59" s="12" t="s">
        <v>396</v>
      </c>
      <c r="E59" s="12" t="s">
        <v>1507</v>
      </c>
      <c r="F59" s="35">
        <v>0</v>
      </c>
      <c r="G59" s="92">
        <v>3</v>
      </c>
      <c r="H59" s="42" t="s">
        <v>271</v>
      </c>
      <c r="I59" s="25" t="s">
        <v>8191</v>
      </c>
    </row>
    <row r="60" spans="1:11" ht="31.5">
      <c r="A60" s="12" t="s">
        <v>286</v>
      </c>
      <c r="B60" s="18" t="s">
        <v>3953</v>
      </c>
      <c r="C60" s="18" t="s">
        <v>5234</v>
      </c>
      <c r="D60" s="12" t="s">
        <v>397</v>
      </c>
      <c r="E60" s="12" t="s">
        <v>1507</v>
      </c>
      <c r="F60" s="35">
        <v>0</v>
      </c>
      <c r="G60" s="92">
        <v>3</v>
      </c>
      <c r="H60" s="42" t="s">
        <v>271</v>
      </c>
      <c r="I60" s="25" t="s">
        <v>8191</v>
      </c>
    </row>
    <row r="61" spans="1:11" ht="31.5">
      <c r="A61" s="12" t="s">
        <v>287</v>
      </c>
      <c r="B61" s="18" t="s">
        <v>3954</v>
      </c>
      <c r="C61" s="18" t="s">
        <v>5234</v>
      </c>
      <c r="D61" s="12" t="s">
        <v>398</v>
      </c>
      <c r="E61" s="12" t="s">
        <v>1507</v>
      </c>
      <c r="F61" s="35">
        <v>0</v>
      </c>
      <c r="G61" s="92">
        <v>3</v>
      </c>
      <c r="H61" s="42" t="s">
        <v>271</v>
      </c>
      <c r="I61" s="25" t="s">
        <v>8191</v>
      </c>
      <c r="J61" s="17"/>
      <c r="K61" s="17"/>
    </row>
    <row r="62" spans="1:11" ht="31.5">
      <c r="A62" s="12" t="s">
        <v>268</v>
      </c>
      <c r="B62" s="18" t="s">
        <v>3960</v>
      </c>
      <c r="C62" s="18" t="s">
        <v>5243</v>
      </c>
      <c r="D62" s="12" t="s">
        <v>392</v>
      </c>
      <c r="E62" s="12" t="s">
        <v>1507</v>
      </c>
      <c r="F62" s="35">
        <v>0</v>
      </c>
      <c r="G62" s="63">
        <v>4</v>
      </c>
      <c r="H62" s="33" t="s">
        <v>266</v>
      </c>
      <c r="I62" s="25" t="s">
        <v>8182</v>
      </c>
    </row>
    <row r="63" spans="1:11" ht="16.5">
      <c r="A63" s="12" t="s">
        <v>269</v>
      </c>
      <c r="B63" s="18" t="s">
        <v>3937</v>
      </c>
      <c r="C63" s="18" t="s">
        <v>5223</v>
      </c>
      <c r="D63" s="12" t="s">
        <v>393</v>
      </c>
      <c r="E63" s="12" t="s">
        <v>1507</v>
      </c>
      <c r="F63" s="35">
        <v>0</v>
      </c>
      <c r="G63" s="63">
        <v>4</v>
      </c>
      <c r="H63" s="33" t="s">
        <v>266</v>
      </c>
      <c r="I63" s="25" t="s">
        <v>8182</v>
      </c>
    </row>
    <row r="64" spans="1:11" ht="31.5">
      <c r="A64" s="12" t="s">
        <v>265</v>
      </c>
      <c r="B64" s="18" t="s">
        <v>3938</v>
      </c>
      <c r="C64" s="18" t="s">
        <v>5224</v>
      </c>
      <c r="D64" s="12" t="s">
        <v>394</v>
      </c>
      <c r="E64" s="12" t="s">
        <v>1507</v>
      </c>
      <c r="F64" s="35">
        <v>0</v>
      </c>
      <c r="G64" s="63">
        <v>3</v>
      </c>
      <c r="H64" s="33" t="s">
        <v>266</v>
      </c>
      <c r="I64" s="25" t="s">
        <v>8182</v>
      </c>
    </row>
    <row r="65" spans="1:9" ht="16.5">
      <c r="A65" s="12" t="s">
        <v>267</v>
      </c>
      <c r="B65" s="18" t="s">
        <v>3963</v>
      </c>
      <c r="C65" s="18" t="s">
        <v>5250</v>
      </c>
      <c r="D65" s="12" t="s">
        <v>395</v>
      </c>
      <c r="E65" s="12" t="s">
        <v>1507</v>
      </c>
      <c r="F65" s="35">
        <v>0</v>
      </c>
      <c r="G65" s="92">
        <v>8</v>
      </c>
      <c r="H65" s="33" t="s">
        <v>266</v>
      </c>
      <c r="I65" s="25" t="s">
        <v>8182</v>
      </c>
    </row>
    <row r="66" spans="1:9" ht="16.5">
      <c r="A66" s="12" t="s">
        <v>1359</v>
      </c>
      <c r="B66" s="18" t="s">
        <v>3939</v>
      </c>
      <c r="C66" s="18" t="s">
        <v>5235</v>
      </c>
      <c r="D66" s="12" t="s">
        <v>1360</v>
      </c>
      <c r="E66" s="12" t="s">
        <v>1507</v>
      </c>
      <c r="F66" s="35">
        <v>0</v>
      </c>
      <c r="G66" s="63">
        <v>4</v>
      </c>
      <c r="H66" s="33" t="s">
        <v>877</v>
      </c>
      <c r="I66" s="25" t="s">
        <v>8183</v>
      </c>
    </row>
    <row r="67" spans="1:9" ht="31.5">
      <c r="A67" s="12" t="s">
        <v>1361</v>
      </c>
      <c r="B67" s="18" t="s">
        <v>3940</v>
      </c>
      <c r="C67" s="18" t="s">
        <v>5251</v>
      </c>
      <c r="D67" s="12" t="s">
        <v>1362</v>
      </c>
      <c r="E67" s="12" t="s">
        <v>1507</v>
      </c>
      <c r="F67" s="35">
        <v>0</v>
      </c>
      <c r="G67" s="63">
        <v>7</v>
      </c>
      <c r="H67" s="33" t="s">
        <v>877</v>
      </c>
      <c r="I67" s="25" t="s">
        <v>8241</v>
      </c>
    </row>
    <row r="68" spans="1:9" ht="16.5">
      <c r="A68" s="12" t="s">
        <v>1363</v>
      </c>
      <c r="B68" s="18" t="s">
        <v>3921</v>
      </c>
      <c r="C68" s="18" t="s">
        <v>5203</v>
      </c>
      <c r="D68" s="12" t="s">
        <v>1364</v>
      </c>
      <c r="E68" s="12" t="s">
        <v>1507</v>
      </c>
      <c r="F68" s="35">
        <v>0</v>
      </c>
      <c r="G68" s="63">
        <v>2</v>
      </c>
      <c r="H68" s="33" t="s">
        <v>877</v>
      </c>
      <c r="I68" s="25" t="s">
        <v>8183</v>
      </c>
    </row>
    <row r="69" spans="1:9" ht="31.5">
      <c r="A69" s="12" t="s">
        <v>1365</v>
      </c>
      <c r="B69" s="18" t="s">
        <v>3941</v>
      </c>
      <c r="C69" s="18" t="s">
        <v>5225</v>
      </c>
      <c r="D69" s="12" t="s">
        <v>1366</v>
      </c>
      <c r="E69" s="12" t="s">
        <v>1507</v>
      </c>
      <c r="F69" s="35">
        <v>0</v>
      </c>
      <c r="G69" s="63">
        <v>2</v>
      </c>
      <c r="H69" s="33" t="s">
        <v>877</v>
      </c>
      <c r="I69" s="25" t="s">
        <v>8241</v>
      </c>
    </row>
    <row r="70" spans="1:9" ht="16.5">
      <c r="A70" s="12" t="s">
        <v>1367</v>
      </c>
      <c r="B70" s="18" t="s">
        <v>3922</v>
      </c>
      <c r="C70" s="18" t="s">
        <v>5204</v>
      </c>
      <c r="D70" s="12" t="s">
        <v>1368</v>
      </c>
      <c r="E70" s="12" t="s">
        <v>1507</v>
      </c>
      <c r="F70" s="35">
        <v>0</v>
      </c>
      <c r="G70" s="63">
        <v>2</v>
      </c>
      <c r="H70" s="33" t="s">
        <v>877</v>
      </c>
      <c r="I70" s="25" t="s">
        <v>8241</v>
      </c>
    </row>
    <row r="71" spans="1:9" ht="16.5">
      <c r="A71" s="12" t="s">
        <v>1369</v>
      </c>
      <c r="B71" s="18" t="s">
        <v>3923</v>
      </c>
      <c r="C71" s="18" t="s">
        <v>5205</v>
      </c>
      <c r="D71" s="12" t="s">
        <v>1370</v>
      </c>
      <c r="E71" s="12" t="s">
        <v>1507</v>
      </c>
      <c r="F71" s="35">
        <v>0</v>
      </c>
      <c r="G71" s="63">
        <v>1</v>
      </c>
      <c r="H71" s="33" t="s">
        <v>877</v>
      </c>
      <c r="I71" s="25" t="s">
        <v>8241</v>
      </c>
    </row>
    <row r="72" spans="1:9" ht="31.5">
      <c r="A72" s="12" t="s">
        <v>1490</v>
      </c>
      <c r="B72" s="18" t="s">
        <v>3924</v>
      </c>
      <c r="C72" s="18" t="s">
        <v>5206</v>
      </c>
      <c r="D72" s="12" t="s">
        <v>1491</v>
      </c>
      <c r="E72" s="12" t="s">
        <v>1507</v>
      </c>
      <c r="F72" s="35">
        <v>0</v>
      </c>
      <c r="G72" s="63">
        <v>1</v>
      </c>
      <c r="H72" s="33" t="s">
        <v>1506</v>
      </c>
      <c r="I72" s="25" t="s">
        <v>8238</v>
      </c>
    </row>
    <row r="73" spans="1:9" ht="31.5">
      <c r="A73" s="12" t="s">
        <v>1492</v>
      </c>
      <c r="B73" s="18" t="s">
        <v>5207</v>
      </c>
      <c r="C73" s="18" t="s">
        <v>5208</v>
      </c>
      <c r="D73" s="12" t="s">
        <v>1493</v>
      </c>
      <c r="E73" s="12" t="s">
        <v>1507</v>
      </c>
      <c r="F73" s="35">
        <v>0</v>
      </c>
      <c r="G73" s="63">
        <v>2</v>
      </c>
      <c r="H73" s="33" t="s">
        <v>1506</v>
      </c>
      <c r="I73" s="25" t="s">
        <v>8238</v>
      </c>
    </row>
    <row r="74" spans="1:9" ht="31.5">
      <c r="A74" s="12" t="s">
        <v>1494</v>
      </c>
      <c r="B74" s="18" t="s">
        <v>5209</v>
      </c>
      <c r="C74" s="18" t="s">
        <v>5175</v>
      </c>
      <c r="D74" s="12" t="s">
        <v>1495</v>
      </c>
      <c r="E74" s="12" t="s">
        <v>1507</v>
      </c>
      <c r="F74" s="35">
        <v>0</v>
      </c>
      <c r="G74" s="63">
        <v>1</v>
      </c>
      <c r="H74" s="33" t="s">
        <v>1506</v>
      </c>
      <c r="I74" s="25" t="s">
        <v>8238</v>
      </c>
    </row>
    <row r="75" spans="1:9" ht="31.5">
      <c r="A75" s="12" t="s">
        <v>1496</v>
      </c>
      <c r="B75" s="18" t="s">
        <v>1497</v>
      </c>
      <c r="C75" s="18" t="s">
        <v>5210</v>
      </c>
      <c r="D75" s="12" t="s">
        <v>1498</v>
      </c>
      <c r="E75" s="12" t="s">
        <v>1507</v>
      </c>
      <c r="F75" s="35">
        <v>0</v>
      </c>
      <c r="G75" s="63">
        <v>2</v>
      </c>
      <c r="H75" s="33" t="s">
        <v>1506</v>
      </c>
      <c r="I75" s="25" t="s">
        <v>8238</v>
      </c>
    </row>
    <row r="76" spans="1:9" ht="16.5">
      <c r="A76" s="12" t="s">
        <v>1499</v>
      </c>
      <c r="B76" s="18" t="s">
        <v>3942</v>
      </c>
      <c r="C76" s="18" t="s">
        <v>5226</v>
      </c>
      <c r="D76" s="12" t="s">
        <v>1500</v>
      </c>
      <c r="E76" s="12" t="s">
        <v>1507</v>
      </c>
      <c r="F76" s="35">
        <v>0</v>
      </c>
      <c r="G76" s="63">
        <v>2</v>
      </c>
      <c r="H76" s="33" t="s">
        <v>1505</v>
      </c>
      <c r="I76" s="25" t="s">
        <v>8238</v>
      </c>
    </row>
    <row r="77" spans="1:9" ht="16.5">
      <c r="A77" s="12" t="s">
        <v>1501</v>
      </c>
      <c r="B77" s="18" t="s">
        <v>3965</v>
      </c>
      <c r="C77" s="18" t="s">
        <v>5252</v>
      </c>
      <c r="D77" s="12" t="s">
        <v>1502</v>
      </c>
      <c r="E77" s="12" t="s">
        <v>1507</v>
      </c>
      <c r="F77" s="35">
        <v>0</v>
      </c>
      <c r="G77" s="63">
        <v>8</v>
      </c>
      <c r="H77" s="33" t="s">
        <v>1505</v>
      </c>
      <c r="I77" s="25" t="s">
        <v>8238</v>
      </c>
    </row>
    <row r="78" spans="1:9" ht="31.5">
      <c r="A78" s="12" t="s">
        <v>1503</v>
      </c>
      <c r="B78" s="18" t="s">
        <v>3925</v>
      </c>
      <c r="C78" s="18" t="s">
        <v>5211</v>
      </c>
      <c r="D78" s="12" t="s">
        <v>1504</v>
      </c>
      <c r="E78" s="12" t="s">
        <v>1507</v>
      </c>
      <c r="F78" s="35">
        <v>0</v>
      </c>
      <c r="G78" s="63">
        <v>1</v>
      </c>
      <c r="H78" s="33" t="s">
        <v>1505</v>
      </c>
      <c r="I78" s="25" t="s">
        <v>8238</v>
      </c>
    </row>
    <row r="79" spans="1:9" ht="16.5">
      <c r="A79" s="12" t="s">
        <v>1488</v>
      </c>
      <c r="B79" s="18" t="s">
        <v>3943</v>
      </c>
      <c r="C79" s="18" t="s">
        <v>5227</v>
      </c>
      <c r="D79" s="12" t="s">
        <v>1489</v>
      </c>
      <c r="E79" s="12" t="s">
        <v>1507</v>
      </c>
      <c r="F79" s="35">
        <v>0</v>
      </c>
      <c r="G79" s="63">
        <v>4</v>
      </c>
      <c r="H79" s="33" t="s">
        <v>1505</v>
      </c>
      <c r="I79" s="25" t="s">
        <v>8238</v>
      </c>
    </row>
    <row r="80" spans="1:9" ht="31.5">
      <c r="A80" s="12" t="s">
        <v>1486</v>
      </c>
      <c r="B80" s="18" t="s">
        <v>3944</v>
      </c>
      <c r="C80" s="18" t="s">
        <v>5228</v>
      </c>
      <c r="D80" s="12" t="s">
        <v>1487</v>
      </c>
      <c r="E80" s="12" t="s">
        <v>1507</v>
      </c>
      <c r="F80" s="35">
        <v>0</v>
      </c>
      <c r="G80" s="63">
        <v>3</v>
      </c>
      <c r="H80" s="33" t="s">
        <v>1505</v>
      </c>
      <c r="I80" s="25" t="s">
        <v>8238</v>
      </c>
    </row>
    <row r="81" spans="1:11" ht="31.5">
      <c r="A81" s="12" t="s">
        <v>1482</v>
      </c>
      <c r="B81" s="18" t="s">
        <v>5246</v>
      </c>
      <c r="C81" s="18" t="s">
        <v>5247</v>
      </c>
      <c r="D81" s="12" t="s">
        <v>1483</v>
      </c>
      <c r="E81" s="12" t="s">
        <v>1507</v>
      </c>
      <c r="F81" s="35">
        <v>0</v>
      </c>
      <c r="G81" s="63">
        <v>6</v>
      </c>
      <c r="H81" s="33" t="s">
        <v>1505</v>
      </c>
      <c r="I81" s="25" t="s">
        <v>8238</v>
      </c>
    </row>
    <row r="82" spans="1:11" ht="16.5">
      <c r="A82" s="12" t="s">
        <v>1484</v>
      </c>
      <c r="B82" s="18" t="s">
        <v>3955</v>
      </c>
      <c r="C82" s="18" t="s">
        <v>5236</v>
      </c>
      <c r="D82" s="12" t="s">
        <v>1485</v>
      </c>
      <c r="E82" s="12" t="s">
        <v>2569</v>
      </c>
      <c r="F82" s="35">
        <v>0</v>
      </c>
      <c r="G82" s="63">
        <v>4</v>
      </c>
      <c r="H82" s="33" t="s">
        <v>1505</v>
      </c>
      <c r="I82" s="25" t="s">
        <v>8238</v>
      </c>
    </row>
    <row r="83" spans="1:11" ht="16.5">
      <c r="A83" s="12" t="s">
        <v>2561</v>
      </c>
      <c r="B83" s="18" t="s">
        <v>3926</v>
      </c>
      <c r="C83" s="18" t="s">
        <v>5212</v>
      </c>
      <c r="D83" s="12" t="s">
        <v>2565</v>
      </c>
      <c r="E83" s="12" t="s">
        <v>1507</v>
      </c>
      <c r="F83" s="35">
        <v>0</v>
      </c>
      <c r="G83" s="63">
        <v>1</v>
      </c>
      <c r="H83" s="33" t="s">
        <v>2568</v>
      </c>
      <c r="I83" s="25" t="s">
        <v>8238</v>
      </c>
    </row>
    <row r="84" spans="1:11" ht="31.5">
      <c r="A84" s="12" t="s">
        <v>2562</v>
      </c>
      <c r="B84" s="18" t="s">
        <v>3927</v>
      </c>
      <c r="C84" s="18" t="s">
        <v>5213</v>
      </c>
      <c r="D84" s="12" t="s">
        <v>2566</v>
      </c>
      <c r="E84" s="12" t="s">
        <v>1507</v>
      </c>
      <c r="F84" s="35">
        <v>0</v>
      </c>
      <c r="G84" s="63">
        <v>1</v>
      </c>
      <c r="H84" s="33" t="s">
        <v>2568</v>
      </c>
      <c r="I84" s="25" t="s">
        <v>8238</v>
      </c>
    </row>
    <row r="85" spans="1:11" ht="31.5">
      <c r="A85" s="12" t="s">
        <v>2563</v>
      </c>
      <c r="B85" s="18" t="s">
        <v>2564</v>
      </c>
      <c r="C85" s="18" t="s">
        <v>5237</v>
      </c>
      <c r="D85" s="12" t="s">
        <v>2567</v>
      </c>
      <c r="E85" s="12" t="s">
        <v>1507</v>
      </c>
      <c r="F85" s="35">
        <v>0</v>
      </c>
      <c r="G85" s="63">
        <v>4</v>
      </c>
      <c r="H85" s="33" t="s">
        <v>2568</v>
      </c>
      <c r="I85" s="25" t="s">
        <v>8238</v>
      </c>
    </row>
    <row r="86" spans="1:11" ht="16.5">
      <c r="A86" s="9" t="s">
        <v>4463</v>
      </c>
      <c r="B86" s="18" t="s">
        <v>4478</v>
      </c>
      <c r="C86" s="32" t="s">
        <v>5182</v>
      </c>
      <c r="D86" s="9" t="s">
        <v>4464</v>
      </c>
      <c r="E86" s="12" t="s">
        <v>1507</v>
      </c>
      <c r="F86" s="35">
        <v>0</v>
      </c>
      <c r="G86" s="63">
        <v>0</v>
      </c>
      <c r="H86" s="42" t="s">
        <v>3327</v>
      </c>
      <c r="I86" s="25" t="s">
        <v>8195</v>
      </c>
    </row>
    <row r="87" spans="1:11" ht="31.5">
      <c r="A87" s="9" t="s">
        <v>4465</v>
      </c>
      <c r="B87" s="18" t="s">
        <v>4479</v>
      </c>
      <c r="C87" s="32" t="s">
        <v>5183</v>
      </c>
      <c r="D87" s="9" t="s">
        <v>4466</v>
      </c>
      <c r="E87" s="12" t="s">
        <v>1507</v>
      </c>
      <c r="F87" s="35">
        <v>0</v>
      </c>
      <c r="G87" s="63">
        <v>1</v>
      </c>
      <c r="H87" s="42" t="s">
        <v>3235</v>
      </c>
      <c r="I87" s="25" t="s">
        <v>8195</v>
      </c>
    </row>
    <row r="88" spans="1:11" ht="16.5">
      <c r="A88" s="9" t="s">
        <v>4469</v>
      </c>
      <c r="B88" s="18" t="s">
        <v>4480</v>
      </c>
      <c r="C88" s="32" t="s">
        <v>5214</v>
      </c>
      <c r="D88" s="9" t="s">
        <v>4470</v>
      </c>
      <c r="E88" s="12" t="s">
        <v>1507</v>
      </c>
      <c r="F88" s="35">
        <v>0</v>
      </c>
      <c r="G88" s="10">
        <v>2</v>
      </c>
      <c r="H88" s="42" t="s">
        <v>3235</v>
      </c>
      <c r="I88" s="25" t="s">
        <v>8195</v>
      </c>
    </row>
    <row r="89" spans="1:11" ht="31.5">
      <c r="A89" s="9" t="s">
        <v>4474</v>
      </c>
      <c r="B89" s="18" t="s">
        <v>4481</v>
      </c>
      <c r="C89" s="32" t="s">
        <v>5255</v>
      </c>
      <c r="D89" s="9" t="s">
        <v>4475</v>
      </c>
      <c r="E89" s="12" t="s">
        <v>1507</v>
      </c>
      <c r="F89" s="35">
        <v>0</v>
      </c>
      <c r="G89" s="35">
        <v>8</v>
      </c>
      <c r="H89" s="42" t="s">
        <v>3282</v>
      </c>
      <c r="I89" s="25" t="s">
        <v>8195</v>
      </c>
      <c r="J89" s="17"/>
      <c r="K89" s="17"/>
    </row>
    <row r="90" spans="1:11" ht="31.5">
      <c r="A90" s="9" t="s">
        <v>4476</v>
      </c>
      <c r="B90" s="18" t="s">
        <v>4481</v>
      </c>
      <c r="C90" s="32" t="s">
        <v>5255</v>
      </c>
      <c r="D90" s="9" t="s">
        <v>4477</v>
      </c>
      <c r="E90" s="12" t="s">
        <v>1507</v>
      </c>
      <c r="F90" s="35">
        <v>0</v>
      </c>
      <c r="G90" s="35">
        <v>8</v>
      </c>
      <c r="H90" s="42" t="s">
        <v>3282</v>
      </c>
      <c r="I90" s="25" t="s">
        <v>8195</v>
      </c>
      <c r="J90" s="17"/>
      <c r="K90" s="17"/>
    </row>
    <row r="91" spans="1:11" ht="16.5">
      <c r="A91" s="9" t="s">
        <v>4471</v>
      </c>
      <c r="B91" s="18" t="s">
        <v>4472</v>
      </c>
      <c r="C91" s="32" t="s">
        <v>5180</v>
      </c>
      <c r="D91" s="9" t="s">
        <v>4473</v>
      </c>
      <c r="E91" s="12" t="s">
        <v>1507</v>
      </c>
      <c r="F91" s="35">
        <v>0</v>
      </c>
      <c r="G91" s="10">
        <v>0</v>
      </c>
      <c r="H91" s="42" t="s">
        <v>4397</v>
      </c>
      <c r="I91" s="25" t="s">
        <v>8197</v>
      </c>
    </row>
    <row r="92" spans="1:11" ht="31.5">
      <c r="A92" s="9" t="s">
        <v>5128</v>
      </c>
      <c r="B92" s="18" t="s">
        <v>5154</v>
      </c>
      <c r="C92" s="32" t="s">
        <v>5166</v>
      </c>
      <c r="D92" s="9" t="s">
        <v>5140</v>
      </c>
      <c r="E92" s="12" t="s">
        <v>1507</v>
      </c>
      <c r="F92" s="35">
        <v>0</v>
      </c>
      <c r="G92" s="10">
        <v>1</v>
      </c>
      <c r="H92" s="42" t="s">
        <v>5152</v>
      </c>
      <c r="I92" s="25" t="s">
        <v>8222</v>
      </c>
    </row>
    <row r="93" spans="1:11" ht="16.5">
      <c r="A93" s="9" t="s">
        <v>5129</v>
      </c>
      <c r="B93" s="18" t="s">
        <v>5155</v>
      </c>
      <c r="C93" s="32" t="s">
        <v>5167</v>
      </c>
      <c r="D93" s="9" t="s">
        <v>5141</v>
      </c>
      <c r="E93" s="12" t="s">
        <v>1507</v>
      </c>
      <c r="F93" s="35">
        <v>0</v>
      </c>
      <c r="G93" s="10">
        <v>0</v>
      </c>
      <c r="H93" s="42" t="s">
        <v>5152</v>
      </c>
      <c r="I93" s="25" t="s">
        <v>8222</v>
      </c>
    </row>
    <row r="94" spans="1:11" ht="16.5">
      <c r="A94" s="9" t="s">
        <v>5130</v>
      </c>
      <c r="B94" s="18" t="s">
        <v>5156</v>
      </c>
      <c r="C94" s="32" t="s">
        <v>5168</v>
      </c>
      <c r="D94" s="9" t="s">
        <v>5142</v>
      </c>
      <c r="E94" s="12" t="s">
        <v>1507</v>
      </c>
      <c r="F94" s="35">
        <v>0</v>
      </c>
      <c r="G94" s="10">
        <v>1</v>
      </c>
      <c r="H94" s="42" t="s">
        <v>5152</v>
      </c>
      <c r="I94" s="25" t="s">
        <v>8180</v>
      </c>
    </row>
    <row r="95" spans="1:11" ht="31.5">
      <c r="A95" s="9" t="s">
        <v>5131</v>
      </c>
      <c r="B95" s="18" t="s">
        <v>5157</v>
      </c>
      <c r="C95" s="32" t="s">
        <v>5169</v>
      </c>
      <c r="D95" s="9" t="s">
        <v>5143</v>
      </c>
      <c r="E95" s="12" t="s">
        <v>1507</v>
      </c>
      <c r="F95" s="35">
        <v>0</v>
      </c>
      <c r="G95" s="10">
        <v>1</v>
      </c>
      <c r="H95" s="42" t="s">
        <v>5152</v>
      </c>
      <c r="I95" s="25" t="s">
        <v>8180</v>
      </c>
    </row>
    <row r="96" spans="1:11" ht="16.5">
      <c r="A96" s="9" t="s">
        <v>5133</v>
      </c>
      <c r="B96" s="18" t="s">
        <v>5159</v>
      </c>
      <c r="C96" s="32" t="s">
        <v>5171</v>
      </c>
      <c r="D96" s="9" t="s">
        <v>5145</v>
      </c>
      <c r="E96" s="12" t="s">
        <v>1507</v>
      </c>
      <c r="F96" s="35">
        <v>0</v>
      </c>
      <c r="G96" s="35">
        <v>1</v>
      </c>
      <c r="H96" s="42" t="s">
        <v>5152</v>
      </c>
      <c r="I96" s="25" t="s">
        <v>8180</v>
      </c>
    </row>
    <row r="97" spans="1:11" ht="16.5">
      <c r="A97" s="9" t="s">
        <v>5134</v>
      </c>
      <c r="B97" s="18" t="s">
        <v>5160</v>
      </c>
      <c r="C97" s="32" t="s">
        <v>5172</v>
      </c>
      <c r="D97" s="9" t="s">
        <v>5146</v>
      </c>
      <c r="E97" s="12" t="s">
        <v>1507</v>
      </c>
      <c r="F97" s="35">
        <v>0</v>
      </c>
      <c r="G97" s="35">
        <v>1</v>
      </c>
      <c r="H97" s="9" t="s">
        <v>5152</v>
      </c>
      <c r="I97" s="25" t="s">
        <v>8180</v>
      </c>
    </row>
    <row r="98" spans="1:11" ht="16.5">
      <c r="A98" s="9" t="s">
        <v>5135</v>
      </c>
      <c r="B98" s="18" t="s">
        <v>5161</v>
      </c>
      <c r="C98" s="32" t="s">
        <v>5173</v>
      </c>
      <c r="D98" s="9" t="s">
        <v>5147</v>
      </c>
      <c r="E98" s="12" t="s">
        <v>1507</v>
      </c>
      <c r="F98" s="35">
        <v>0</v>
      </c>
      <c r="G98" s="35">
        <v>1</v>
      </c>
      <c r="H98" s="9" t="s">
        <v>5152</v>
      </c>
      <c r="I98" s="25" t="s">
        <v>8180</v>
      </c>
    </row>
    <row r="99" spans="1:11" ht="31.5">
      <c r="A99" s="9" t="s">
        <v>5137</v>
      </c>
      <c r="B99" s="18" t="s">
        <v>5163</v>
      </c>
      <c r="C99" s="32" t="s">
        <v>5175</v>
      </c>
      <c r="D99" s="9" t="s">
        <v>5149</v>
      </c>
      <c r="E99" s="12" t="s">
        <v>1507</v>
      </c>
      <c r="F99" s="35">
        <v>0</v>
      </c>
      <c r="G99" s="35">
        <v>1</v>
      </c>
      <c r="H99" s="42" t="s">
        <v>5153</v>
      </c>
      <c r="I99" s="25" t="s">
        <v>8180</v>
      </c>
    </row>
    <row r="100" spans="1:11" ht="30.75" customHeight="1">
      <c r="A100" s="9" t="s">
        <v>5138</v>
      </c>
      <c r="B100" s="18" t="s">
        <v>5164</v>
      </c>
      <c r="C100" s="32" t="s">
        <v>5176</v>
      </c>
      <c r="D100" s="9" t="s">
        <v>5150</v>
      </c>
      <c r="E100" s="12" t="s">
        <v>1507</v>
      </c>
      <c r="F100" s="35">
        <v>0</v>
      </c>
      <c r="G100" s="35">
        <v>1</v>
      </c>
      <c r="H100" s="9" t="s">
        <v>5153</v>
      </c>
      <c r="I100" s="25" t="s">
        <v>8180</v>
      </c>
    </row>
    <row r="101" spans="1:11" ht="31.5">
      <c r="A101" s="9" t="s">
        <v>5139</v>
      </c>
      <c r="B101" s="18" t="s">
        <v>5165</v>
      </c>
      <c r="C101" s="32" t="s">
        <v>5177</v>
      </c>
      <c r="D101" s="9" t="s">
        <v>5151</v>
      </c>
      <c r="E101" s="12" t="s">
        <v>1507</v>
      </c>
      <c r="F101" s="35">
        <v>0</v>
      </c>
      <c r="G101" s="35">
        <v>1</v>
      </c>
      <c r="H101" s="9" t="s">
        <v>5153</v>
      </c>
      <c r="I101" s="25" t="s">
        <v>8180</v>
      </c>
    </row>
    <row r="102" spans="1:11" s="17" customFormat="1" ht="16.5">
      <c r="A102" s="14" t="s">
        <v>7007</v>
      </c>
      <c r="B102" s="21" t="s">
        <v>7014</v>
      </c>
      <c r="C102" s="21" t="s">
        <v>7008</v>
      </c>
      <c r="D102" s="14" t="s">
        <v>7009</v>
      </c>
      <c r="E102" s="12" t="s">
        <v>1507</v>
      </c>
      <c r="F102" s="35">
        <v>0</v>
      </c>
      <c r="G102" s="35">
        <v>1</v>
      </c>
      <c r="H102" s="89">
        <v>44875</v>
      </c>
      <c r="I102" s="77" t="s">
        <v>7003</v>
      </c>
      <c r="J102" s="7"/>
      <c r="K102" s="7"/>
    </row>
    <row r="103" spans="1:11" s="17" customFormat="1" ht="47.25">
      <c r="A103" s="14" t="s">
        <v>7010</v>
      </c>
      <c r="B103" s="21" t="s">
        <v>7015</v>
      </c>
      <c r="C103" s="21" t="s">
        <v>7011</v>
      </c>
      <c r="D103" s="14" t="s">
        <v>7012</v>
      </c>
      <c r="E103" s="12" t="s">
        <v>1507</v>
      </c>
      <c r="F103" s="35">
        <v>0</v>
      </c>
      <c r="G103" s="35">
        <v>1</v>
      </c>
      <c r="H103" s="89">
        <v>44893</v>
      </c>
      <c r="I103" s="77" t="s">
        <v>7003</v>
      </c>
      <c r="J103" s="7"/>
      <c r="K103" s="7"/>
    </row>
    <row r="104" spans="1:11" s="17" customFormat="1" ht="31.5">
      <c r="A104" s="14" t="s">
        <v>7198</v>
      </c>
      <c r="B104" s="21" t="s">
        <v>7206</v>
      </c>
      <c r="C104" s="21" t="s">
        <v>7005</v>
      </c>
      <c r="D104" s="14" t="s">
        <v>7199</v>
      </c>
      <c r="E104" s="12" t="s">
        <v>1507</v>
      </c>
      <c r="F104" s="35">
        <v>0</v>
      </c>
      <c r="G104" s="35">
        <v>0</v>
      </c>
      <c r="H104" s="89">
        <v>45219</v>
      </c>
      <c r="I104" s="91" t="s">
        <v>7197</v>
      </c>
      <c r="J104" s="7"/>
      <c r="K104" s="7"/>
    </row>
    <row r="105" spans="1:11" s="17" customFormat="1" ht="31.5">
      <c r="A105" s="9" t="s">
        <v>4467</v>
      </c>
      <c r="B105" s="18" t="s">
        <v>4481</v>
      </c>
      <c r="C105" s="32" t="s">
        <v>5255</v>
      </c>
      <c r="D105" s="9" t="s">
        <v>4468</v>
      </c>
      <c r="E105" s="12" t="s">
        <v>1507</v>
      </c>
      <c r="F105" s="14" t="s">
        <v>2607</v>
      </c>
      <c r="G105" s="74" t="s">
        <v>2607</v>
      </c>
      <c r="H105" s="42" t="s">
        <v>3282</v>
      </c>
      <c r="I105" s="25" t="s">
        <v>8195</v>
      </c>
      <c r="J105" s="7"/>
      <c r="K105" s="7"/>
    </row>
  </sheetData>
  <sortState xmlns:xlrd2="http://schemas.microsoft.com/office/spreadsheetml/2017/richdata2" ref="A2:K106">
    <sortCondition descending="1" ref="F2:F106"/>
    <sortCondition ref="I2:I106"/>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FFFF00"/>
  </sheetPr>
  <dimension ref="A1:I35"/>
  <sheetViews>
    <sheetView zoomScaleNormal="100" workbookViewId="0">
      <pane ySplit="1" topLeftCell="A20" activePane="bottomLeft" state="frozen"/>
      <selection activeCell="L298" sqref="L298"/>
      <selection pane="bottomLeft" activeCell="D33" sqref="D33"/>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23" bestFit="1" customWidth="1"/>
    <col min="10" max="16384" width="9.1640625" style="23"/>
  </cols>
  <sheetData>
    <row r="1" spans="1:9" s="22" customFormat="1" ht="33">
      <c r="A1" s="8" t="s">
        <v>1413</v>
      </c>
      <c r="B1" s="8" t="s">
        <v>1414</v>
      </c>
      <c r="C1" s="8" t="s">
        <v>1415</v>
      </c>
      <c r="D1" s="8" t="s">
        <v>1416</v>
      </c>
      <c r="E1" s="8" t="s">
        <v>1417</v>
      </c>
      <c r="F1" s="8" t="s">
        <v>8519</v>
      </c>
      <c r="G1" s="8" t="s">
        <v>6461</v>
      </c>
      <c r="H1" s="8" t="s">
        <v>1418</v>
      </c>
      <c r="I1" s="28" t="s">
        <v>2963</v>
      </c>
    </row>
    <row r="2" spans="1:9" ht="16.5">
      <c r="A2" s="12" t="s">
        <v>8517</v>
      </c>
      <c r="B2" s="15" t="s">
        <v>3890</v>
      </c>
      <c r="C2" s="15" t="s">
        <v>3174</v>
      </c>
      <c r="D2" s="12" t="s">
        <v>3175</v>
      </c>
      <c r="E2" s="12" t="s">
        <v>3179</v>
      </c>
      <c r="F2" s="14">
        <v>0</v>
      </c>
      <c r="G2" s="10">
        <v>0</v>
      </c>
      <c r="H2" s="12" t="s">
        <v>317</v>
      </c>
      <c r="I2" s="25" t="s">
        <v>8230</v>
      </c>
    </row>
    <row r="3" spans="1:9" ht="16.5">
      <c r="A3" s="12" t="s">
        <v>157</v>
      </c>
      <c r="B3" s="13" t="s">
        <v>3888</v>
      </c>
      <c r="C3" s="13" t="s">
        <v>158</v>
      </c>
      <c r="D3" s="12" t="s">
        <v>159</v>
      </c>
      <c r="E3" s="12" t="s">
        <v>3179</v>
      </c>
      <c r="F3" s="14">
        <v>0</v>
      </c>
      <c r="G3" s="10">
        <v>0</v>
      </c>
      <c r="H3" s="12" t="s">
        <v>317</v>
      </c>
      <c r="I3" s="25" t="s">
        <v>8230</v>
      </c>
    </row>
    <row r="4" spans="1:9" ht="31.5">
      <c r="A4" s="12" t="s">
        <v>163</v>
      </c>
      <c r="B4" s="13" t="s">
        <v>3891</v>
      </c>
      <c r="C4" s="13" t="s">
        <v>164</v>
      </c>
      <c r="D4" s="12" t="s">
        <v>165</v>
      </c>
      <c r="E4" s="12" t="s">
        <v>3179</v>
      </c>
      <c r="F4" s="14">
        <v>0</v>
      </c>
      <c r="G4" s="10">
        <v>0</v>
      </c>
      <c r="H4" s="12" t="s">
        <v>317</v>
      </c>
      <c r="I4" s="25" t="s">
        <v>8230</v>
      </c>
    </row>
    <row r="5" spans="1:9" s="6" customFormat="1" ht="16.5">
      <c r="A5" s="12" t="s">
        <v>148</v>
      </c>
      <c r="B5" s="13" t="s">
        <v>3886</v>
      </c>
      <c r="C5" s="13" t="s">
        <v>149</v>
      </c>
      <c r="D5" s="12" t="s">
        <v>150</v>
      </c>
      <c r="E5" s="12" t="s">
        <v>8242</v>
      </c>
      <c r="F5" s="14">
        <v>0</v>
      </c>
      <c r="G5" s="10">
        <v>0</v>
      </c>
      <c r="H5" s="12" t="s">
        <v>317</v>
      </c>
      <c r="I5" s="25" t="s">
        <v>8230</v>
      </c>
    </row>
    <row r="6" spans="1:9" ht="16.5">
      <c r="A6" s="12" t="s">
        <v>131</v>
      </c>
      <c r="B6" s="13" t="s">
        <v>8518</v>
      </c>
      <c r="C6" s="13" t="s">
        <v>132</v>
      </c>
      <c r="D6" s="12" t="s">
        <v>133</v>
      </c>
      <c r="E6" s="12" t="s">
        <v>3179</v>
      </c>
      <c r="F6" s="14">
        <v>0</v>
      </c>
      <c r="G6" s="14">
        <v>1</v>
      </c>
      <c r="H6" s="12" t="s">
        <v>317</v>
      </c>
      <c r="I6" s="25" t="s">
        <v>8230</v>
      </c>
    </row>
    <row r="7" spans="1:9" ht="31.5">
      <c r="A7" s="12" t="s">
        <v>166</v>
      </c>
      <c r="B7" s="13" t="s">
        <v>167</v>
      </c>
      <c r="C7" s="13" t="s">
        <v>168</v>
      </c>
      <c r="D7" s="12" t="s">
        <v>169</v>
      </c>
      <c r="E7" s="12" t="s">
        <v>3179</v>
      </c>
      <c r="F7" s="14">
        <v>0</v>
      </c>
      <c r="G7" s="14">
        <v>1</v>
      </c>
      <c r="H7" s="12" t="s">
        <v>317</v>
      </c>
      <c r="I7" s="25" t="s">
        <v>8230</v>
      </c>
    </row>
    <row r="8" spans="1:9" ht="16.5">
      <c r="A8" s="12" t="s">
        <v>142</v>
      </c>
      <c r="B8" s="13" t="s">
        <v>3885</v>
      </c>
      <c r="C8" s="13" t="s">
        <v>143</v>
      </c>
      <c r="D8" s="12" t="s">
        <v>144</v>
      </c>
      <c r="E8" s="12" t="s">
        <v>3179</v>
      </c>
      <c r="F8" s="14">
        <v>0</v>
      </c>
      <c r="G8" s="10">
        <v>0</v>
      </c>
      <c r="H8" s="12" t="s">
        <v>317</v>
      </c>
      <c r="I8" s="25" t="s">
        <v>8230</v>
      </c>
    </row>
    <row r="9" spans="1:9" ht="16.5">
      <c r="A9" s="12" t="s">
        <v>139</v>
      </c>
      <c r="B9" s="13" t="s">
        <v>3884</v>
      </c>
      <c r="C9" s="13" t="s">
        <v>140</v>
      </c>
      <c r="D9" s="12" t="s">
        <v>141</v>
      </c>
      <c r="E9" s="12" t="s">
        <v>3179</v>
      </c>
      <c r="F9" s="14">
        <v>0</v>
      </c>
      <c r="G9" s="10">
        <v>0</v>
      </c>
      <c r="H9" s="12" t="s">
        <v>317</v>
      </c>
      <c r="I9" s="25" t="s">
        <v>8230</v>
      </c>
    </row>
    <row r="10" spans="1:9" ht="16.5">
      <c r="A10" s="12" t="s">
        <v>160</v>
      </c>
      <c r="B10" s="13" t="s">
        <v>3889</v>
      </c>
      <c r="C10" s="13" t="s">
        <v>161</v>
      </c>
      <c r="D10" s="12" t="s">
        <v>162</v>
      </c>
      <c r="E10" s="12" t="s">
        <v>3179</v>
      </c>
      <c r="F10" s="14">
        <v>0</v>
      </c>
      <c r="G10" s="14">
        <v>1</v>
      </c>
      <c r="H10" s="12" t="s">
        <v>317</v>
      </c>
      <c r="I10" s="25" t="s">
        <v>8230</v>
      </c>
    </row>
    <row r="11" spans="1:9" ht="16.5">
      <c r="A11" s="12" t="s">
        <v>154</v>
      </c>
      <c r="B11" s="13" t="s">
        <v>3887</v>
      </c>
      <c r="C11" s="13" t="s">
        <v>155</v>
      </c>
      <c r="D11" s="12" t="s">
        <v>156</v>
      </c>
      <c r="E11" s="12" t="s">
        <v>3179</v>
      </c>
      <c r="F11" s="14">
        <v>0</v>
      </c>
      <c r="G11" s="14">
        <v>0</v>
      </c>
      <c r="H11" s="12" t="s">
        <v>317</v>
      </c>
      <c r="I11" s="25" t="s">
        <v>8230</v>
      </c>
    </row>
    <row r="12" spans="1:9" ht="16.5">
      <c r="A12" s="12" t="s">
        <v>145</v>
      </c>
      <c r="B12" s="13" t="s">
        <v>3894</v>
      </c>
      <c r="C12" s="13" t="s">
        <v>146</v>
      </c>
      <c r="D12" s="12" t="s">
        <v>147</v>
      </c>
      <c r="E12" s="12" t="s">
        <v>3179</v>
      </c>
      <c r="F12" s="14">
        <v>0</v>
      </c>
      <c r="G12" s="10">
        <v>0</v>
      </c>
      <c r="H12" s="12" t="s">
        <v>295</v>
      </c>
      <c r="I12" s="25" t="s">
        <v>8236</v>
      </c>
    </row>
    <row r="13" spans="1:9" ht="31.5">
      <c r="A13" s="12" t="s">
        <v>170</v>
      </c>
      <c r="B13" s="13" t="s">
        <v>171</v>
      </c>
      <c r="C13" s="13" t="s">
        <v>172</v>
      </c>
      <c r="D13" s="12" t="s">
        <v>173</v>
      </c>
      <c r="E13" s="12" t="s">
        <v>3179</v>
      </c>
      <c r="F13" s="14">
        <v>0</v>
      </c>
      <c r="G13" s="10">
        <v>2</v>
      </c>
      <c r="H13" s="12" t="s">
        <v>295</v>
      </c>
      <c r="I13" s="25" t="s">
        <v>8206</v>
      </c>
    </row>
    <row r="14" spans="1:9" ht="16.5">
      <c r="A14" s="12" t="s">
        <v>151</v>
      </c>
      <c r="B14" s="13" t="s">
        <v>3895</v>
      </c>
      <c r="C14" s="13" t="s">
        <v>152</v>
      </c>
      <c r="D14" s="12" t="s">
        <v>153</v>
      </c>
      <c r="E14" s="12" t="s">
        <v>3179</v>
      </c>
      <c r="F14" s="14">
        <v>0</v>
      </c>
      <c r="G14" s="10">
        <v>1</v>
      </c>
      <c r="H14" s="12" t="s">
        <v>295</v>
      </c>
      <c r="I14" s="25" t="s">
        <v>8236</v>
      </c>
    </row>
    <row r="15" spans="1:9" ht="16.5">
      <c r="A15" s="12" t="s">
        <v>137</v>
      </c>
      <c r="B15" s="13" t="s">
        <v>3893</v>
      </c>
      <c r="C15" s="13" t="s">
        <v>135</v>
      </c>
      <c r="D15" s="12" t="s">
        <v>138</v>
      </c>
      <c r="E15" s="12" t="s">
        <v>3179</v>
      </c>
      <c r="F15" s="14">
        <v>0</v>
      </c>
      <c r="G15" s="10">
        <v>1</v>
      </c>
      <c r="H15" s="12" t="s">
        <v>295</v>
      </c>
      <c r="I15" s="25" t="s">
        <v>8206</v>
      </c>
    </row>
    <row r="16" spans="1:9" ht="16.5">
      <c r="A16" s="12" t="s">
        <v>134</v>
      </c>
      <c r="B16" s="13" t="s">
        <v>3896</v>
      </c>
      <c r="C16" s="13" t="s">
        <v>135</v>
      </c>
      <c r="D16" s="12" t="s">
        <v>136</v>
      </c>
      <c r="E16" s="12" t="s">
        <v>3179</v>
      </c>
      <c r="F16" s="14">
        <v>0</v>
      </c>
      <c r="G16" s="10">
        <v>0</v>
      </c>
      <c r="H16" s="12" t="s">
        <v>295</v>
      </c>
      <c r="I16" s="25" t="s">
        <v>8236</v>
      </c>
    </row>
    <row r="17" spans="1:9" ht="16.5">
      <c r="A17" s="12" t="s">
        <v>129</v>
      </c>
      <c r="B17" s="13" t="s">
        <v>3892</v>
      </c>
      <c r="C17" s="13" t="s">
        <v>128</v>
      </c>
      <c r="D17" s="12" t="s">
        <v>130</v>
      </c>
      <c r="E17" s="12" t="s">
        <v>3179</v>
      </c>
      <c r="F17" s="14">
        <v>0</v>
      </c>
      <c r="G17" s="10">
        <v>0</v>
      </c>
      <c r="H17" s="12" t="s">
        <v>295</v>
      </c>
      <c r="I17" s="25" t="s">
        <v>8206</v>
      </c>
    </row>
    <row r="18" spans="1:9" ht="16.5">
      <c r="A18" s="9" t="s">
        <v>3176</v>
      </c>
      <c r="B18" s="15" t="s">
        <v>3883</v>
      </c>
      <c r="C18" s="15" t="s">
        <v>3177</v>
      </c>
      <c r="D18" s="12" t="s">
        <v>3178</v>
      </c>
      <c r="E18" s="12" t="s">
        <v>3179</v>
      </c>
      <c r="F18" s="14">
        <v>0</v>
      </c>
      <c r="G18" s="10">
        <v>0</v>
      </c>
      <c r="H18" s="12" t="s">
        <v>3180</v>
      </c>
      <c r="I18" s="25" t="s">
        <v>8195</v>
      </c>
    </row>
    <row r="19" spans="1:9" ht="31.5">
      <c r="A19" s="9" t="s">
        <v>6059</v>
      </c>
      <c r="B19" s="18" t="s">
        <v>6060</v>
      </c>
      <c r="C19" s="18" t="s">
        <v>6061</v>
      </c>
      <c r="D19" s="9" t="s">
        <v>6062</v>
      </c>
      <c r="E19" s="12" t="s">
        <v>3179</v>
      </c>
      <c r="F19" s="14">
        <v>0</v>
      </c>
      <c r="G19" s="14">
        <v>1</v>
      </c>
      <c r="H19" s="9" t="s">
        <v>6058</v>
      </c>
      <c r="I19" s="64" t="s">
        <v>6467</v>
      </c>
    </row>
    <row r="20" spans="1:9" ht="16.5">
      <c r="A20" s="9" t="s">
        <v>6063</v>
      </c>
      <c r="B20" s="73" t="s">
        <v>6064</v>
      </c>
      <c r="C20" s="73" t="s">
        <v>6065</v>
      </c>
      <c r="D20" s="9" t="s">
        <v>6066</v>
      </c>
      <c r="E20" s="12" t="s">
        <v>3179</v>
      </c>
      <c r="F20" s="14">
        <v>0</v>
      </c>
      <c r="G20" s="14">
        <v>2</v>
      </c>
      <c r="H20" s="9" t="s">
        <v>6058</v>
      </c>
      <c r="I20" s="64" t="s">
        <v>6467</v>
      </c>
    </row>
    <row r="21" spans="1:9" ht="16.5">
      <c r="A21" s="9" t="s">
        <v>6067</v>
      </c>
      <c r="B21" s="18" t="s">
        <v>6068</v>
      </c>
      <c r="C21" s="18" t="s">
        <v>6069</v>
      </c>
      <c r="D21" s="9" t="s">
        <v>6070</v>
      </c>
      <c r="E21" s="12" t="s">
        <v>3179</v>
      </c>
      <c r="F21" s="14">
        <v>0</v>
      </c>
      <c r="G21" s="14">
        <v>0</v>
      </c>
      <c r="H21" s="9" t="s">
        <v>6058</v>
      </c>
      <c r="I21" s="64" t="s">
        <v>6467</v>
      </c>
    </row>
    <row r="22" spans="1:9" ht="16.5">
      <c r="A22" s="9" t="s">
        <v>6071</v>
      </c>
      <c r="B22" s="18" t="s">
        <v>6072</v>
      </c>
      <c r="C22" s="18" t="s">
        <v>6073</v>
      </c>
      <c r="D22" s="9" t="s">
        <v>6074</v>
      </c>
      <c r="E22" s="12" t="s">
        <v>3179</v>
      </c>
      <c r="F22" s="14">
        <v>0</v>
      </c>
      <c r="G22" s="10">
        <v>2</v>
      </c>
      <c r="H22" s="9" t="s">
        <v>6058</v>
      </c>
      <c r="I22" s="64" t="s">
        <v>6467</v>
      </c>
    </row>
    <row r="23" spans="1:9" ht="16.5">
      <c r="A23" s="10" t="s">
        <v>6281</v>
      </c>
      <c r="B23" s="56" t="s">
        <v>6311</v>
      </c>
      <c r="C23" s="56" t="s">
        <v>6300</v>
      </c>
      <c r="D23" s="10" t="s">
        <v>6282</v>
      </c>
      <c r="E23" s="12" t="s">
        <v>3179</v>
      </c>
      <c r="F23" s="14">
        <v>0</v>
      </c>
      <c r="G23" s="14">
        <v>7</v>
      </c>
      <c r="H23" s="57">
        <v>43935</v>
      </c>
      <c r="I23" s="68" t="s">
        <v>6469</v>
      </c>
    </row>
    <row r="24" spans="1:9" ht="16.5">
      <c r="A24" s="10" t="s">
        <v>6283</v>
      </c>
      <c r="B24" s="56" t="s">
        <v>6312</v>
      </c>
      <c r="C24" s="56" t="s">
        <v>6301</v>
      </c>
      <c r="D24" s="10" t="s">
        <v>6284</v>
      </c>
      <c r="E24" s="12" t="s">
        <v>3179</v>
      </c>
      <c r="F24" s="14">
        <v>0</v>
      </c>
      <c r="G24" s="14">
        <v>3</v>
      </c>
      <c r="H24" s="57">
        <v>43935</v>
      </c>
      <c r="I24" s="68" t="s">
        <v>6469</v>
      </c>
    </row>
    <row r="25" spans="1:9" ht="16.5">
      <c r="A25" s="10" t="s">
        <v>6285</v>
      </c>
      <c r="B25" s="56" t="s">
        <v>6302</v>
      </c>
      <c r="C25" s="56" t="s">
        <v>6303</v>
      </c>
      <c r="D25" s="10" t="s">
        <v>6286</v>
      </c>
      <c r="E25" s="12" t="s">
        <v>3179</v>
      </c>
      <c r="F25" s="14">
        <v>0</v>
      </c>
      <c r="G25" s="14">
        <v>5</v>
      </c>
      <c r="H25" s="57">
        <v>43935</v>
      </c>
      <c r="I25" s="68" t="s">
        <v>6469</v>
      </c>
    </row>
    <row r="26" spans="1:9" ht="16.5">
      <c r="A26" s="10" t="s">
        <v>6287</v>
      </c>
      <c r="B26" s="56" t="s">
        <v>6304</v>
      </c>
      <c r="C26" s="56" t="s">
        <v>6303</v>
      </c>
      <c r="D26" s="10" t="s">
        <v>6288</v>
      </c>
      <c r="E26" s="12" t="s">
        <v>3179</v>
      </c>
      <c r="F26" s="14">
        <v>0</v>
      </c>
      <c r="G26" s="14">
        <v>5</v>
      </c>
      <c r="H26" s="57">
        <v>43935</v>
      </c>
      <c r="I26" s="68" t="s">
        <v>6469</v>
      </c>
    </row>
    <row r="27" spans="1:9" ht="16.5">
      <c r="A27" s="10" t="s">
        <v>6289</v>
      </c>
      <c r="B27" s="56" t="s">
        <v>6305</v>
      </c>
      <c r="C27" s="56" t="s">
        <v>6290</v>
      </c>
      <c r="D27" s="10" t="s">
        <v>6291</v>
      </c>
      <c r="E27" s="12" t="s">
        <v>3179</v>
      </c>
      <c r="F27" s="14">
        <v>0</v>
      </c>
      <c r="G27" s="14">
        <v>4</v>
      </c>
      <c r="H27" s="57">
        <v>43935</v>
      </c>
      <c r="I27" s="68" t="s">
        <v>6469</v>
      </c>
    </row>
    <row r="28" spans="1:9" ht="16.5">
      <c r="A28" s="10" t="s">
        <v>6292</v>
      </c>
      <c r="B28" s="56" t="s">
        <v>6306</v>
      </c>
      <c r="C28" s="56" t="s">
        <v>6307</v>
      </c>
      <c r="D28" s="10" t="s">
        <v>6293</v>
      </c>
      <c r="E28" s="12" t="s">
        <v>3179</v>
      </c>
      <c r="F28" s="14">
        <v>0</v>
      </c>
      <c r="G28" s="14">
        <v>5</v>
      </c>
      <c r="H28" s="57">
        <v>43935</v>
      </c>
      <c r="I28" s="68" t="s">
        <v>6469</v>
      </c>
    </row>
    <row r="29" spans="1:9" ht="16.5">
      <c r="A29" s="10" t="s">
        <v>6294</v>
      </c>
      <c r="B29" s="56" t="s">
        <v>6313</v>
      </c>
      <c r="C29" s="56" t="s">
        <v>6308</v>
      </c>
      <c r="D29" s="10" t="s">
        <v>6295</v>
      </c>
      <c r="E29" s="12" t="s">
        <v>3179</v>
      </c>
      <c r="F29" s="14">
        <v>0</v>
      </c>
      <c r="G29" s="14">
        <v>8</v>
      </c>
      <c r="H29" s="57">
        <v>43935</v>
      </c>
      <c r="I29" s="68" t="s">
        <v>6469</v>
      </c>
    </row>
    <row r="30" spans="1:9" ht="16.5">
      <c r="A30" s="10" t="s">
        <v>6296</v>
      </c>
      <c r="B30" s="56" t="s">
        <v>6314</v>
      </c>
      <c r="C30" s="56" t="s">
        <v>6309</v>
      </c>
      <c r="D30" s="10" t="s">
        <v>6297</v>
      </c>
      <c r="E30" s="12" t="s">
        <v>3179</v>
      </c>
      <c r="F30" s="14">
        <v>0</v>
      </c>
      <c r="G30" s="14">
        <v>6</v>
      </c>
      <c r="H30" s="57">
        <v>43935</v>
      </c>
      <c r="I30" s="68" t="s">
        <v>6469</v>
      </c>
    </row>
    <row r="31" spans="1:9" ht="16.5">
      <c r="A31" s="10" t="s">
        <v>6298</v>
      </c>
      <c r="B31" s="56" t="s">
        <v>6315</v>
      </c>
      <c r="C31" s="56" t="s">
        <v>6310</v>
      </c>
      <c r="D31" s="10" t="s">
        <v>6299</v>
      </c>
      <c r="E31" s="12" t="s">
        <v>3179</v>
      </c>
      <c r="F31" s="14">
        <v>0</v>
      </c>
      <c r="G31" s="14">
        <v>6</v>
      </c>
      <c r="H31" s="57">
        <v>43935</v>
      </c>
      <c r="I31" s="68" t="s">
        <v>6469</v>
      </c>
    </row>
    <row r="32" spans="1:9" ht="47.25">
      <c r="A32" s="14" t="s">
        <v>6928</v>
      </c>
      <c r="B32" s="16" t="s">
        <v>6934</v>
      </c>
      <c r="C32" s="16" t="s">
        <v>6929</v>
      </c>
      <c r="D32" s="14" t="s">
        <v>6930</v>
      </c>
      <c r="E32" s="12" t="s">
        <v>3179</v>
      </c>
      <c r="F32" s="14">
        <v>0</v>
      </c>
      <c r="G32" s="14">
        <v>5</v>
      </c>
      <c r="H32" s="55">
        <v>44721</v>
      </c>
      <c r="I32" s="77" t="s">
        <v>6888</v>
      </c>
    </row>
    <row r="33" spans="1:9" ht="16.5">
      <c r="A33" s="14" t="s">
        <v>7207</v>
      </c>
      <c r="B33" s="16" t="s">
        <v>7208</v>
      </c>
      <c r="C33" s="16" t="s">
        <v>7209</v>
      </c>
      <c r="D33" s="14" t="s">
        <v>7213</v>
      </c>
      <c r="E33" s="12" t="s">
        <v>3179</v>
      </c>
      <c r="F33" s="14">
        <v>0</v>
      </c>
      <c r="G33" s="14">
        <v>2</v>
      </c>
      <c r="H33" s="55">
        <v>45219</v>
      </c>
      <c r="I33" s="91" t="s">
        <v>7197</v>
      </c>
    </row>
    <row r="34" spans="1:9" ht="47.25">
      <c r="A34" s="14" t="s">
        <v>7210</v>
      </c>
      <c r="B34" s="16" t="s">
        <v>7211</v>
      </c>
      <c r="C34" s="16" t="s">
        <v>7212</v>
      </c>
      <c r="D34" s="14" t="s">
        <v>7214</v>
      </c>
      <c r="E34" s="12" t="s">
        <v>3179</v>
      </c>
      <c r="F34" s="14">
        <v>0</v>
      </c>
      <c r="G34" s="14">
        <v>0</v>
      </c>
      <c r="H34" s="55">
        <v>45219</v>
      </c>
      <c r="I34" s="91" t="s">
        <v>7197</v>
      </c>
    </row>
    <row r="35" spans="1:9" ht="16.5">
      <c r="A35" s="14" t="s">
        <v>8426</v>
      </c>
      <c r="B35" s="16" t="s">
        <v>8427</v>
      </c>
      <c r="C35" s="16" t="s">
        <v>8428</v>
      </c>
      <c r="D35" s="14" t="s">
        <v>8429</v>
      </c>
      <c r="E35" s="12" t="s">
        <v>3179</v>
      </c>
      <c r="F35" s="14">
        <v>0</v>
      </c>
      <c r="G35" s="14">
        <v>0</v>
      </c>
      <c r="H35" s="55">
        <v>45328</v>
      </c>
      <c r="I35" s="104" t="s">
        <v>8430</v>
      </c>
    </row>
  </sheetData>
  <sortState xmlns:xlrd2="http://schemas.microsoft.com/office/spreadsheetml/2017/richdata2" ref="A2:I34">
    <sortCondition ref="A2:A3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rgb="FFFFFF00"/>
  </sheetPr>
  <dimension ref="A1:I34"/>
  <sheetViews>
    <sheetView zoomScaleNormal="100" workbookViewId="0">
      <pane ySplit="1" topLeftCell="A26" activePane="bottomLeft" state="frozen"/>
      <selection activeCell="L298" sqref="L298"/>
      <selection pane="bottomLeft" activeCell="C42" sqref="C42"/>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31" bestFit="1" customWidth="1"/>
    <col min="10" max="16384" width="9.1640625" style="31"/>
  </cols>
  <sheetData>
    <row r="1" spans="1:9" s="22" customFormat="1" ht="33">
      <c r="A1" s="8" t="s">
        <v>1413</v>
      </c>
      <c r="B1" s="8" t="s">
        <v>1414</v>
      </c>
      <c r="C1" s="8" t="s">
        <v>1415</v>
      </c>
      <c r="D1" s="8" t="s">
        <v>1416</v>
      </c>
      <c r="E1" s="8" t="s">
        <v>1417</v>
      </c>
      <c r="F1" s="8" t="s">
        <v>8519</v>
      </c>
      <c r="G1" s="8" t="s">
        <v>6461</v>
      </c>
      <c r="H1" s="8" t="s">
        <v>1418</v>
      </c>
      <c r="I1" s="28" t="s">
        <v>2963</v>
      </c>
    </row>
    <row r="2" spans="1:9" ht="16.5">
      <c r="A2" s="14" t="s">
        <v>8268</v>
      </c>
      <c r="B2" s="16" t="s">
        <v>7341</v>
      </c>
      <c r="C2" s="16" t="s">
        <v>7345</v>
      </c>
      <c r="D2" s="14" t="s">
        <v>7346</v>
      </c>
      <c r="E2" s="12" t="s">
        <v>3084</v>
      </c>
      <c r="F2" s="14">
        <v>0</v>
      </c>
      <c r="G2" s="14">
        <v>0</v>
      </c>
      <c r="H2" s="55">
        <v>45219</v>
      </c>
      <c r="I2" s="91" t="s">
        <v>7344</v>
      </c>
    </row>
    <row r="3" spans="1:9" ht="31.5">
      <c r="A3" s="14" t="s">
        <v>8267</v>
      </c>
      <c r="B3" s="16" t="s">
        <v>7342</v>
      </c>
      <c r="C3" s="16" t="s">
        <v>7336</v>
      </c>
      <c r="D3" s="14" t="s">
        <v>7347</v>
      </c>
      <c r="E3" s="12" t="s">
        <v>3084</v>
      </c>
      <c r="F3" s="14">
        <v>0</v>
      </c>
      <c r="G3" s="14">
        <v>0</v>
      </c>
      <c r="H3" s="55">
        <v>45219</v>
      </c>
      <c r="I3" s="91" t="s">
        <v>7344</v>
      </c>
    </row>
    <row r="4" spans="1:9" ht="31.5">
      <c r="A4" s="14" t="s">
        <v>8266</v>
      </c>
      <c r="B4" s="16" t="s">
        <v>7338</v>
      </c>
      <c r="C4" s="16" t="s">
        <v>7333</v>
      </c>
      <c r="D4" s="14" t="s">
        <v>7348</v>
      </c>
      <c r="E4" s="12" t="s">
        <v>3084</v>
      </c>
      <c r="F4" s="14">
        <v>0</v>
      </c>
      <c r="G4" s="14">
        <v>0</v>
      </c>
      <c r="H4" s="55">
        <v>45219</v>
      </c>
      <c r="I4" s="91" t="s">
        <v>7197</v>
      </c>
    </row>
    <row r="5" spans="1:9" ht="16.5">
      <c r="A5" s="14" t="s">
        <v>8265</v>
      </c>
      <c r="B5" s="16" t="s">
        <v>7343</v>
      </c>
      <c r="C5" s="16" t="s">
        <v>7337</v>
      </c>
      <c r="D5" s="14" t="s">
        <v>7349</v>
      </c>
      <c r="E5" s="12" t="s">
        <v>3084</v>
      </c>
      <c r="F5" s="14">
        <v>0</v>
      </c>
      <c r="G5" s="14">
        <v>0</v>
      </c>
      <c r="H5" s="55">
        <v>45219</v>
      </c>
      <c r="I5" s="91" t="s">
        <v>7344</v>
      </c>
    </row>
    <row r="6" spans="1:9" ht="16.5">
      <c r="A6" s="14" t="s">
        <v>8263</v>
      </c>
      <c r="B6" s="16" t="s">
        <v>7339</v>
      </c>
      <c r="C6" s="16" t="s">
        <v>7334</v>
      </c>
      <c r="D6" s="14" t="s">
        <v>7350</v>
      </c>
      <c r="E6" s="12" t="s">
        <v>3084</v>
      </c>
      <c r="F6" s="14">
        <v>0</v>
      </c>
      <c r="G6" s="14">
        <v>0</v>
      </c>
      <c r="H6" s="55">
        <v>45219</v>
      </c>
      <c r="I6" s="91" t="s">
        <v>7197</v>
      </c>
    </row>
    <row r="7" spans="1:9" ht="16.5">
      <c r="A7" s="14" t="s">
        <v>8264</v>
      </c>
      <c r="B7" s="16" t="s">
        <v>7340</v>
      </c>
      <c r="C7" s="16" t="s">
        <v>7335</v>
      </c>
      <c r="D7" s="14" t="s">
        <v>7351</v>
      </c>
      <c r="E7" s="12" t="s">
        <v>3084</v>
      </c>
      <c r="F7" s="14">
        <v>0</v>
      </c>
      <c r="G7" s="14">
        <v>0</v>
      </c>
      <c r="H7" s="55">
        <v>45219</v>
      </c>
      <c r="I7" s="91" t="s">
        <v>7344</v>
      </c>
    </row>
    <row r="8" spans="1:9" ht="31.5">
      <c r="A8" s="12" t="s">
        <v>6749</v>
      </c>
      <c r="B8" s="18" t="s">
        <v>6753</v>
      </c>
      <c r="C8" s="18" t="s">
        <v>6750</v>
      </c>
      <c r="D8" s="14" t="s">
        <v>6754</v>
      </c>
      <c r="E8" s="12" t="s">
        <v>3084</v>
      </c>
      <c r="F8" s="14">
        <v>0</v>
      </c>
      <c r="G8" s="14">
        <v>2</v>
      </c>
      <c r="H8" s="55">
        <v>44517</v>
      </c>
      <c r="I8" s="71" t="s">
        <v>6785</v>
      </c>
    </row>
    <row r="9" spans="1:9" ht="31.5">
      <c r="A9" s="12" t="s">
        <v>6751</v>
      </c>
      <c r="B9" s="18" t="s">
        <v>6871</v>
      </c>
      <c r="C9" s="18" t="s">
        <v>6752</v>
      </c>
      <c r="D9" s="14" t="s">
        <v>6755</v>
      </c>
      <c r="E9" s="12" t="s">
        <v>3084</v>
      </c>
      <c r="F9" s="14">
        <v>0</v>
      </c>
      <c r="G9" s="14">
        <v>1</v>
      </c>
      <c r="H9" s="55">
        <v>44517</v>
      </c>
      <c r="I9" s="71" t="s">
        <v>6785</v>
      </c>
    </row>
    <row r="10" spans="1:9" ht="63">
      <c r="A10" s="12" t="s">
        <v>6823</v>
      </c>
      <c r="B10" s="18" t="s">
        <v>6827</v>
      </c>
      <c r="C10" s="18" t="s">
        <v>6824</v>
      </c>
      <c r="D10" s="14" t="s">
        <v>6829</v>
      </c>
      <c r="E10" s="12" t="s">
        <v>3084</v>
      </c>
      <c r="F10" s="14">
        <v>0</v>
      </c>
      <c r="G10" s="14">
        <v>0</v>
      </c>
      <c r="H10" s="55">
        <v>44566</v>
      </c>
      <c r="I10" s="71" t="s">
        <v>6785</v>
      </c>
    </row>
    <row r="11" spans="1:9" ht="31.5">
      <c r="A11" s="12" t="s">
        <v>6825</v>
      </c>
      <c r="B11" s="18" t="s">
        <v>6828</v>
      </c>
      <c r="C11" s="18" t="s">
        <v>6826</v>
      </c>
      <c r="D11" s="14" t="s">
        <v>6830</v>
      </c>
      <c r="E11" s="12" t="s">
        <v>3084</v>
      </c>
      <c r="F11" s="14">
        <v>0</v>
      </c>
      <c r="G11" s="14">
        <v>1</v>
      </c>
      <c r="H11" s="55">
        <v>44566</v>
      </c>
      <c r="I11" s="71" t="s">
        <v>6785</v>
      </c>
    </row>
    <row r="12" spans="1:9" ht="16.5">
      <c r="A12" s="9" t="s">
        <v>3360</v>
      </c>
      <c r="B12" s="32" t="s">
        <v>3864</v>
      </c>
      <c r="C12" s="32" t="s">
        <v>3361</v>
      </c>
      <c r="D12" s="14" t="s">
        <v>3367</v>
      </c>
      <c r="E12" s="12" t="s">
        <v>3084</v>
      </c>
      <c r="F12" s="14">
        <v>0</v>
      </c>
      <c r="G12" s="10">
        <v>0</v>
      </c>
      <c r="H12" s="9" t="s">
        <v>3235</v>
      </c>
      <c r="I12" s="25" t="s">
        <v>8195</v>
      </c>
    </row>
    <row r="13" spans="1:9" ht="16.5">
      <c r="A13" s="9" t="s">
        <v>3362</v>
      </c>
      <c r="B13" s="32" t="s">
        <v>3865</v>
      </c>
      <c r="C13" s="32" t="s">
        <v>3363</v>
      </c>
      <c r="D13" s="14" t="s">
        <v>3365</v>
      </c>
      <c r="E13" s="12" t="s">
        <v>3084</v>
      </c>
      <c r="F13" s="14">
        <v>0</v>
      </c>
      <c r="G13" s="10">
        <v>2</v>
      </c>
      <c r="H13" s="9" t="s">
        <v>3327</v>
      </c>
      <c r="I13" s="25" t="s">
        <v>8195</v>
      </c>
    </row>
    <row r="14" spans="1:9" ht="16.5">
      <c r="A14" s="9" t="s">
        <v>3364</v>
      </c>
      <c r="B14" s="32" t="s">
        <v>3865</v>
      </c>
      <c r="C14" s="32" t="s">
        <v>3363</v>
      </c>
      <c r="D14" s="14" t="s">
        <v>3366</v>
      </c>
      <c r="E14" s="12" t="s">
        <v>3084</v>
      </c>
      <c r="F14" s="14">
        <v>0</v>
      </c>
      <c r="G14" s="10">
        <v>0</v>
      </c>
      <c r="H14" s="9" t="s">
        <v>3327</v>
      </c>
      <c r="I14" s="25" t="s">
        <v>8195</v>
      </c>
    </row>
    <row r="15" spans="1:9" ht="16.5">
      <c r="A15" s="12" t="s">
        <v>779</v>
      </c>
      <c r="B15" s="13" t="s">
        <v>3874</v>
      </c>
      <c r="C15" s="13" t="s">
        <v>780</v>
      </c>
      <c r="D15" s="12" t="s">
        <v>781</v>
      </c>
      <c r="E15" s="12" t="s">
        <v>3084</v>
      </c>
      <c r="F15" s="14">
        <v>0</v>
      </c>
      <c r="G15" s="10">
        <v>8</v>
      </c>
      <c r="H15" s="12" t="s">
        <v>317</v>
      </c>
      <c r="I15" s="25" t="s">
        <v>8230</v>
      </c>
    </row>
    <row r="16" spans="1:9" ht="16.5">
      <c r="A16" s="12" t="s">
        <v>755</v>
      </c>
      <c r="B16" s="13" t="s">
        <v>3873</v>
      </c>
      <c r="C16" s="13" t="s">
        <v>756</v>
      </c>
      <c r="D16" s="12" t="s">
        <v>757</v>
      </c>
      <c r="E16" s="12" t="s">
        <v>3084</v>
      </c>
      <c r="F16" s="14">
        <v>0</v>
      </c>
      <c r="G16" s="10">
        <v>0</v>
      </c>
      <c r="H16" s="12" t="s">
        <v>317</v>
      </c>
      <c r="I16" s="25" t="s">
        <v>8230</v>
      </c>
    </row>
    <row r="17" spans="1:9" ht="16.5">
      <c r="A17" s="12" t="s">
        <v>6045</v>
      </c>
      <c r="B17" s="13" t="s">
        <v>3878</v>
      </c>
      <c r="C17" s="13" t="s">
        <v>749</v>
      </c>
      <c r="D17" s="12" t="s">
        <v>750</v>
      </c>
      <c r="E17" s="12" t="s">
        <v>3084</v>
      </c>
      <c r="F17" s="14">
        <v>0</v>
      </c>
      <c r="G17" s="10">
        <v>16</v>
      </c>
      <c r="H17" s="12" t="s">
        <v>317</v>
      </c>
      <c r="I17" s="25" t="s">
        <v>8230</v>
      </c>
    </row>
    <row r="18" spans="1:9" ht="16.5">
      <c r="A18" s="12" t="s">
        <v>804</v>
      </c>
      <c r="B18" s="13" t="s">
        <v>3873</v>
      </c>
      <c r="C18" s="13" t="s">
        <v>756</v>
      </c>
      <c r="D18" s="12" t="s">
        <v>805</v>
      </c>
      <c r="E18" s="12" t="s">
        <v>3084</v>
      </c>
      <c r="F18" s="14">
        <v>0</v>
      </c>
      <c r="G18" s="10">
        <v>1</v>
      </c>
      <c r="H18" s="12" t="s">
        <v>317</v>
      </c>
      <c r="I18" s="25" t="s">
        <v>8230</v>
      </c>
    </row>
    <row r="19" spans="1:9" ht="16.5">
      <c r="A19" s="12" t="s">
        <v>798</v>
      </c>
      <c r="B19" s="13" t="s">
        <v>3875</v>
      </c>
      <c r="C19" s="13" t="s">
        <v>799</v>
      </c>
      <c r="D19" s="12" t="s">
        <v>800</v>
      </c>
      <c r="E19" s="12" t="s">
        <v>3084</v>
      </c>
      <c r="F19" s="14">
        <v>0</v>
      </c>
      <c r="G19" s="10">
        <v>1</v>
      </c>
      <c r="H19" s="12" t="s">
        <v>304</v>
      </c>
      <c r="I19" s="25" t="s">
        <v>8203</v>
      </c>
    </row>
    <row r="20" spans="1:9" ht="31.5">
      <c r="A20" s="12" t="s">
        <v>770</v>
      </c>
      <c r="B20" s="13" t="s">
        <v>3876</v>
      </c>
      <c r="C20" s="13" t="s">
        <v>771</v>
      </c>
      <c r="D20" s="12" t="s">
        <v>772</v>
      </c>
      <c r="E20" s="12" t="s">
        <v>3084</v>
      </c>
      <c r="F20" s="14">
        <v>0</v>
      </c>
      <c r="G20" s="10">
        <v>2</v>
      </c>
      <c r="H20" s="12" t="s">
        <v>304</v>
      </c>
      <c r="I20" s="25" t="s">
        <v>8203</v>
      </c>
    </row>
    <row r="21" spans="1:9" ht="16.5">
      <c r="A21" s="12" t="s">
        <v>776</v>
      </c>
      <c r="B21" s="13" t="s">
        <v>3879</v>
      </c>
      <c r="C21" s="13" t="s">
        <v>777</v>
      </c>
      <c r="D21" s="12" t="s">
        <v>778</v>
      </c>
      <c r="E21" s="12" t="s">
        <v>3084</v>
      </c>
      <c r="F21" s="14">
        <v>0</v>
      </c>
      <c r="G21" s="10">
        <v>7</v>
      </c>
      <c r="H21" s="12" t="s">
        <v>304</v>
      </c>
      <c r="I21" s="25" t="s">
        <v>8203</v>
      </c>
    </row>
    <row r="22" spans="1:9" ht="31.5">
      <c r="A22" s="12" t="s">
        <v>785</v>
      </c>
      <c r="B22" s="13" t="s">
        <v>3866</v>
      </c>
      <c r="C22" s="13" t="s">
        <v>786</v>
      </c>
      <c r="D22" s="12" t="s">
        <v>787</v>
      </c>
      <c r="E22" s="12" t="s">
        <v>3084</v>
      </c>
      <c r="F22" s="14">
        <v>0</v>
      </c>
      <c r="G22" s="10">
        <v>1</v>
      </c>
      <c r="H22" s="12" t="s">
        <v>304</v>
      </c>
      <c r="I22" s="25" t="s">
        <v>8203</v>
      </c>
    </row>
    <row r="23" spans="1:9" ht="16.5">
      <c r="A23" s="12" t="s">
        <v>767</v>
      </c>
      <c r="B23" s="13" t="s">
        <v>3867</v>
      </c>
      <c r="C23" s="13" t="s">
        <v>768</v>
      </c>
      <c r="D23" s="12" t="s">
        <v>769</v>
      </c>
      <c r="E23" s="12" t="s">
        <v>3084</v>
      </c>
      <c r="F23" s="14">
        <v>0</v>
      </c>
      <c r="G23" s="10">
        <v>0</v>
      </c>
      <c r="H23" s="12" t="s">
        <v>304</v>
      </c>
      <c r="I23" s="25" t="s">
        <v>8203</v>
      </c>
    </row>
    <row r="24" spans="1:9" ht="16.5">
      <c r="A24" s="12" t="s">
        <v>782</v>
      </c>
      <c r="B24" s="13" t="s">
        <v>3868</v>
      </c>
      <c r="C24" s="13" t="s">
        <v>783</v>
      </c>
      <c r="D24" s="12" t="s">
        <v>784</v>
      </c>
      <c r="E24" s="12" t="s">
        <v>3084</v>
      </c>
      <c r="F24" s="14">
        <v>0</v>
      </c>
      <c r="G24" s="10">
        <v>0</v>
      </c>
      <c r="H24" s="12" t="s">
        <v>304</v>
      </c>
      <c r="I24" s="25" t="s">
        <v>8203</v>
      </c>
    </row>
    <row r="25" spans="1:9" ht="16.5">
      <c r="A25" s="12" t="s">
        <v>806</v>
      </c>
      <c r="B25" s="13" t="s">
        <v>3882</v>
      </c>
      <c r="C25" s="13" t="s">
        <v>759</v>
      </c>
      <c r="D25" s="12" t="s">
        <v>807</v>
      </c>
      <c r="E25" s="12" t="s">
        <v>3084</v>
      </c>
      <c r="F25" s="14">
        <v>0</v>
      </c>
      <c r="G25" s="10">
        <v>1</v>
      </c>
      <c r="H25" s="12" t="s">
        <v>304</v>
      </c>
      <c r="I25" s="25" t="s">
        <v>8203</v>
      </c>
    </row>
    <row r="26" spans="1:9" ht="16.5">
      <c r="A26" s="12" t="s">
        <v>773</v>
      </c>
      <c r="B26" s="13" t="s">
        <v>3869</v>
      </c>
      <c r="C26" s="13" t="s">
        <v>774</v>
      </c>
      <c r="D26" s="12" t="s">
        <v>775</v>
      </c>
      <c r="E26" s="12" t="s">
        <v>3085</v>
      </c>
      <c r="F26" s="14">
        <v>0</v>
      </c>
      <c r="G26" s="10">
        <v>1</v>
      </c>
      <c r="H26" s="12" t="s">
        <v>304</v>
      </c>
      <c r="I26" s="25" t="s">
        <v>8203</v>
      </c>
    </row>
    <row r="27" spans="1:9" ht="16.5">
      <c r="A27" s="12" t="s">
        <v>764</v>
      </c>
      <c r="B27" s="13" t="s">
        <v>3870</v>
      </c>
      <c r="C27" s="13" t="s">
        <v>765</v>
      </c>
      <c r="D27" s="12" t="s">
        <v>766</v>
      </c>
      <c r="E27" s="12" t="s">
        <v>3084</v>
      </c>
      <c r="F27" s="14">
        <v>0</v>
      </c>
      <c r="G27" s="10">
        <v>0</v>
      </c>
      <c r="H27" s="12" t="s">
        <v>304</v>
      </c>
      <c r="I27" s="25" t="s">
        <v>8203</v>
      </c>
    </row>
    <row r="28" spans="1:9" ht="16.5">
      <c r="A28" s="12" t="s">
        <v>795</v>
      </c>
      <c r="B28" s="13" t="s">
        <v>3871</v>
      </c>
      <c r="C28" s="13" t="s">
        <v>796</v>
      </c>
      <c r="D28" s="12" t="s">
        <v>797</v>
      </c>
      <c r="E28" s="12" t="s">
        <v>3084</v>
      </c>
      <c r="F28" s="14">
        <v>0</v>
      </c>
      <c r="G28" s="10">
        <v>0</v>
      </c>
      <c r="H28" s="12" t="s">
        <v>304</v>
      </c>
      <c r="I28" s="25" t="s">
        <v>8203</v>
      </c>
    </row>
    <row r="29" spans="1:9" ht="16.5">
      <c r="A29" s="12" t="s">
        <v>788</v>
      </c>
      <c r="B29" s="13" t="s">
        <v>789</v>
      </c>
      <c r="C29" s="13" t="s">
        <v>790</v>
      </c>
      <c r="D29" s="12" t="s">
        <v>791</v>
      </c>
      <c r="E29" s="12" t="s">
        <v>3084</v>
      </c>
      <c r="F29" s="14">
        <v>0</v>
      </c>
      <c r="G29" s="10">
        <v>3</v>
      </c>
      <c r="H29" s="12" t="s">
        <v>304</v>
      </c>
      <c r="I29" s="25" t="s">
        <v>8203</v>
      </c>
    </row>
    <row r="30" spans="1:9" ht="16.5">
      <c r="A30" s="12" t="s">
        <v>751</v>
      </c>
      <c r="B30" s="13" t="s">
        <v>752</v>
      </c>
      <c r="C30" s="13" t="s">
        <v>753</v>
      </c>
      <c r="D30" s="12" t="s">
        <v>754</v>
      </c>
      <c r="E30" s="12" t="s">
        <v>3085</v>
      </c>
      <c r="F30" s="14">
        <v>0</v>
      </c>
      <c r="G30" s="10">
        <v>0</v>
      </c>
      <c r="H30" s="12" t="s">
        <v>304</v>
      </c>
      <c r="I30" s="25" t="s">
        <v>8193</v>
      </c>
    </row>
    <row r="31" spans="1:9" ht="16.5">
      <c r="A31" s="12" t="s">
        <v>761</v>
      </c>
      <c r="B31" s="13" t="s">
        <v>3880</v>
      </c>
      <c r="C31" s="13" t="s">
        <v>762</v>
      </c>
      <c r="D31" s="12" t="s">
        <v>763</v>
      </c>
      <c r="E31" s="12" t="s">
        <v>3084</v>
      </c>
      <c r="F31" s="14">
        <v>0</v>
      </c>
      <c r="G31" s="10">
        <v>5</v>
      </c>
      <c r="H31" s="12" t="s">
        <v>304</v>
      </c>
      <c r="I31" s="25" t="s">
        <v>8203</v>
      </c>
    </row>
    <row r="32" spans="1:9" ht="16.5">
      <c r="A32" s="12" t="s">
        <v>758</v>
      </c>
      <c r="B32" s="13" t="s">
        <v>3877</v>
      </c>
      <c r="C32" s="13" t="s">
        <v>759</v>
      </c>
      <c r="D32" s="12" t="s">
        <v>760</v>
      </c>
      <c r="E32" s="12" t="s">
        <v>3084</v>
      </c>
      <c r="F32" s="14">
        <v>0</v>
      </c>
      <c r="G32" s="10">
        <v>0</v>
      </c>
      <c r="H32" s="12" t="s">
        <v>304</v>
      </c>
      <c r="I32" s="25" t="s">
        <v>8193</v>
      </c>
    </row>
    <row r="33" spans="1:9" ht="16.5">
      <c r="A33" s="12" t="s">
        <v>792</v>
      </c>
      <c r="B33" s="13" t="s">
        <v>3872</v>
      </c>
      <c r="C33" s="13" t="s">
        <v>793</v>
      </c>
      <c r="D33" s="12" t="s">
        <v>794</v>
      </c>
      <c r="E33" s="12" t="s">
        <v>3084</v>
      </c>
      <c r="F33" s="14">
        <v>0</v>
      </c>
      <c r="G33" s="10">
        <v>1</v>
      </c>
      <c r="H33" s="12" t="s">
        <v>304</v>
      </c>
      <c r="I33" s="25" t="s">
        <v>8203</v>
      </c>
    </row>
    <row r="34" spans="1:9" ht="16.5">
      <c r="A34" s="12" t="s">
        <v>801</v>
      </c>
      <c r="B34" s="13" t="s">
        <v>3881</v>
      </c>
      <c r="C34" s="13" t="s">
        <v>802</v>
      </c>
      <c r="D34" s="12" t="s">
        <v>803</v>
      </c>
      <c r="E34" s="12" t="s">
        <v>3084</v>
      </c>
      <c r="F34" s="14">
        <v>0</v>
      </c>
      <c r="G34" s="9">
        <v>3</v>
      </c>
      <c r="H34" s="12" t="s">
        <v>304</v>
      </c>
      <c r="I34" s="25" t="s">
        <v>8203</v>
      </c>
    </row>
  </sheetData>
  <sortState xmlns:xlrd2="http://schemas.microsoft.com/office/spreadsheetml/2017/richdata2" ref="A2:I34">
    <sortCondition descending="1" ref="F2:F34"/>
    <sortCondition descending="1" ref="I2:I3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rgb="FFFFFF00"/>
  </sheetPr>
  <dimension ref="A1:K23"/>
  <sheetViews>
    <sheetView zoomScaleNormal="100" workbookViewId="0">
      <pane ySplit="1" topLeftCell="A2" activePane="bottomLeft" state="frozen"/>
      <selection activeCell="L298" sqref="L298"/>
      <selection pane="bottomLeft" activeCell="B6" sqref="B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11" s="17" customFormat="1" ht="33">
      <c r="A1" s="8" t="s">
        <v>1413</v>
      </c>
      <c r="B1" s="8" t="s">
        <v>1414</v>
      </c>
      <c r="C1" s="8" t="s">
        <v>1415</v>
      </c>
      <c r="D1" s="8" t="s">
        <v>1416</v>
      </c>
      <c r="E1" s="8" t="s">
        <v>1417</v>
      </c>
      <c r="F1" s="8" t="s">
        <v>8519</v>
      </c>
      <c r="G1" s="8" t="s">
        <v>6461</v>
      </c>
      <c r="H1" s="8" t="s">
        <v>1418</v>
      </c>
      <c r="I1" s="24" t="s">
        <v>2963</v>
      </c>
    </row>
    <row r="2" spans="1:11" ht="16.5">
      <c r="A2" s="12" t="s">
        <v>201</v>
      </c>
      <c r="B2" s="13" t="s">
        <v>3853</v>
      </c>
      <c r="C2" s="13" t="s">
        <v>199</v>
      </c>
      <c r="D2" s="12" t="s">
        <v>202</v>
      </c>
      <c r="E2" s="12" t="s">
        <v>1512</v>
      </c>
      <c r="F2" s="10">
        <v>0</v>
      </c>
      <c r="G2" s="10">
        <v>0</v>
      </c>
      <c r="H2" s="12" t="s">
        <v>304</v>
      </c>
      <c r="I2" s="25" t="s">
        <v>8237</v>
      </c>
    </row>
    <row r="3" spans="1:11" ht="16.5">
      <c r="A3" s="12" t="s">
        <v>6044</v>
      </c>
      <c r="B3" s="18" t="s">
        <v>3854</v>
      </c>
      <c r="C3" s="18" t="s">
        <v>1511</v>
      </c>
      <c r="D3" s="12" t="s">
        <v>1510</v>
      </c>
      <c r="E3" s="12" t="s">
        <v>1512</v>
      </c>
      <c r="F3" s="10">
        <v>0</v>
      </c>
      <c r="G3" s="10">
        <v>0</v>
      </c>
      <c r="H3" s="12" t="s">
        <v>1505</v>
      </c>
      <c r="I3" s="27" t="s">
        <v>8238</v>
      </c>
    </row>
    <row r="4" spans="1:11" ht="31.5">
      <c r="A4" s="12" t="s">
        <v>5602</v>
      </c>
      <c r="B4" s="18" t="s">
        <v>5603</v>
      </c>
      <c r="C4" s="18" t="s">
        <v>5604</v>
      </c>
      <c r="D4" s="12" t="s">
        <v>5605</v>
      </c>
      <c r="E4" s="12" t="s">
        <v>1512</v>
      </c>
      <c r="F4" s="10">
        <v>0</v>
      </c>
      <c r="G4" s="10">
        <v>1</v>
      </c>
      <c r="H4" s="12" t="s">
        <v>5606</v>
      </c>
      <c r="I4" s="25" t="s">
        <v>8239</v>
      </c>
    </row>
    <row r="5" spans="1:11" ht="31.5">
      <c r="A5" s="12" t="s">
        <v>5607</v>
      </c>
      <c r="B5" s="18" t="s">
        <v>5608</v>
      </c>
      <c r="C5" s="18" t="s">
        <v>5609</v>
      </c>
      <c r="D5" s="12" t="s">
        <v>5610</v>
      </c>
      <c r="E5" s="12" t="s">
        <v>1512</v>
      </c>
      <c r="F5" s="10">
        <v>0</v>
      </c>
      <c r="G5" s="10">
        <v>0</v>
      </c>
      <c r="H5" s="12" t="s">
        <v>5606</v>
      </c>
      <c r="I5" s="25" t="s">
        <v>8201</v>
      </c>
    </row>
    <row r="6" spans="1:11" ht="31.5">
      <c r="A6" s="12" t="s">
        <v>5611</v>
      </c>
      <c r="B6" s="18" t="s">
        <v>5612</v>
      </c>
      <c r="C6" s="18" t="s">
        <v>5613</v>
      </c>
      <c r="D6" s="12" t="s">
        <v>5614</v>
      </c>
      <c r="E6" s="12" t="s">
        <v>1512</v>
      </c>
      <c r="F6" s="10">
        <v>0</v>
      </c>
      <c r="G6" s="10">
        <v>0</v>
      </c>
      <c r="H6" s="12" t="s">
        <v>5606</v>
      </c>
      <c r="I6" s="25" t="s">
        <v>8201</v>
      </c>
    </row>
    <row r="7" spans="1:11" ht="16.5">
      <c r="A7" s="12" t="s">
        <v>5615</v>
      </c>
      <c r="B7" s="18" t="s">
        <v>5616</v>
      </c>
      <c r="C7" s="18" t="s">
        <v>5617</v>
      </c>
      <c r="D7" s="12" t="s">
        <v>5618</v>
      </c>
      <c r="E7" s="12" t="s">
        <v>1512</v>
      </c>
      <c r="F7" s="10">
        <v>0</v>
      </c>
      <c r="G7" s="10">
        <v>0</v>
      </c>
      <c r="H7" s="12" t="s">
        <v>5606</v>
      </c>
      <c r="I7" s="25" t="s">
        <v>8201</v>
      </c>
    </row>
    <row r="8" spans="1:11" ht="47.25">
      <c r="A8" s="12" t="s">
        <v>5623</v>
      </c>
      <c r="B8" s="18" t="s">
        <v>5624</v>
      </c>
      <c r="C8" s="18" t="s">
        <v>5625</v>
      </c>
      <c r="D8" s="12" t="s">
        <v>5626</v>
      </c>
      <c r="E8" s="12" t="s">
        <v>1512</v>
      </c>
      <c r="F8" s="10">
        <v>0</v>
      </c>
      <c r="G8" s="10">
        <v>3</v>
      </c>
      <c r="H8" s="12" t="s">
        <v>5606</v>
      </c>
      <c r="I8" s="25" t="s">
        <v>8201</v>
      </c>
    </row>
    <row r="9" spans="1:11" s="6" customFormat="1" ht="16.5">
      <c r="A9" s="12" t="s">
        <v>5619</v>
      </c>
      <c r="B9" s="18" t="s">
        <v>5620</v>
      </c>
      <c r="C9" s="18" t="s">
        <v>5621</v>
      </c>
      <c r="D9" s="12" t="s">
        <v>5622</v>
      </c>
      <c r="E9" s="12" t="s">
        <v>1512</v>
      </c>
      <c r="F9" s="10">
        <v>0</v>
      </c>
      <c r="G9" s="10">
        <v>1</v>
      </c>
      <c r="H9" s="12" t="s">
        <v>5606</v>
      </c>
      <c r="I9" s="25" t="s">
        <v>8201</v>
      </c>
      <c r="J9" s="7"/>
      <c r="K9" s="7"/>
    </row>
    <row r="10" spans="1:11" ht="16.5">
      <c r="A10" s="12" t="s">
        <v>174</v>
      </c>
      <c r="B10" s="13" t="s">
        <v>3855</v>
      </c>
      <c r="C10" s="13" t="s">
        <v>175</v>
      </c>
      <c r="D10" s="12" t="s">
        <v>176</v>
      </c>
      <c r="E10" s="12" t="s">
        <v>1512</v>
      </c>
      <c r="F10" s="14" t="s">
        <v>2607</v>
      </c>
      <c r="G10" s="14" t="s">
        <v>2607</v>
      </c>
      <c r="H10" s="12" t="s">
        <v>304</v>
      </c>
      <c r="I10" s="25" t="s">
        <v>8193</v>
      </c>
    </row>
    <row r="11" spans="1:11" ht="16.5">
      <c r="A11" s="12" t="s">
        <v>206</v>
      </c>
      <c r="B11" s="13" t="s">
        <v>3857</v>
      </c>
      <c r="C11" s="13" t="s">
        <v>207</v>
      </c>
      <c r="D11" s="12" t="s">
        <v>208</v>
      </c>
      <c r="E11" s="12" t="s">
        <v>1512</v>
      </c>
      <c r="F11" s="14" t="s">
        <v>2607</v>
      </c>
      <c r="G11" s="14" t="s">
        <v>2607</v>
      </c>
      <c r="H11" s="12" t="s">
        <v>304</v>
      </c>
      <c r="I11" s="25" t="s">
        <v>8203</v>
      </c>
    </row>
    <row r="12" spans="1:11" ht="16.5">
      <c r="A12" s="12" t="s">
        <v>198</v>
      </c>
      <c r="B12" s="13" t="s">
        <v>3853</v>
      </c>
      <c r="C12" s="13" t="s">
        <v>199</v>
      </c>
      <c r="D12" s="12" t="s">
        <v>200</v>
      </c>
      <c r="E12" s="12" t="s">
        <v>1512</v>
      </c>
      <c r="F12" s="14" t="s">
        <v>2607</v>
      </c>
      <c r="G12" s="14" t="s">
        <v>2607</v>
      </c>
      <c r="H12" s="12" t="s">
        <v>304</v>
      </c>
      <c r="I12" s="25" t="s">
        <v>8203</v>
      </c>
    </row>
    <row r="13" spans="1:11" ht="31.5">
      <c r="A13" s="12" t="s">
        <v>184</v>
      </c>
      <c r="B13" s="13" t="s">
        <v>3856</v>
      </c>
      <c r="C13" s="13" t="s">
        <v>185</v>
      </c>
      <c r="D13" s="12" t="s">
        <v>186</v>
      </c>
      <c r="E13" s="12" t="s">
        <v>1512</v>
      </c>
      <c r="F13" s="14" t="s">
        <v>2607</v>
      </c>
      <c r="G13" s="14" t="s">
        <v>2607</v>
      </c>
      <c r="H13" s="12" t="s">
        <v>304</v>
      </c>
      <c r="I13" s="25" t="s">
        <v>8193</v>
      </c>
    </row>
    <row r="14" spans="1:11" ht="16.5">
      <c r="A14" s="12" t="s">
        <v>180</v>
      </c>
      <c r="B14" s="13" t="s">
        <v>181</v>
      </c>
      <c r="C14" s="13" t="s">
        <v>182</v>
      </c>
      <c r="D14" s="12" t="s">
        <v>183</v>
      </c>
      <c r="E14" s="12" t="s">
        <v>1512</v>
      </c>
      <c r="F14" s="14" t="s">
        <v>2607</v>
      </c>
      <c r="G14" s="14" t="s">
        <v>2607</v>
      </c>
      <c r="H14" s="12" t="s">
        <v>295</v>
      </c>
      <c r="I14" s="27" t="s">
        <v>8206</v>
      </c>
    </row>
    <row r="15" spans="1:11" ht="31.5">
      <c r="A15" s="12" t="s">
        <v>203</v>
      </c>
      <c r="B15" s="13" t="s">
        <v>3858</v>
      </c>
      <c r="C15" s="13" t="s">
        <v>204</v>
      </c>
      <c r="D15" s="12" t="s">
        <v>205</v>
      </c>
      <c r="E15" s="12" t="s">
        <v>1512</v>
      </c>
      <c r="F15" s="14" t="s">
        <v>2607</v>
      </c>
      <c r="G15" s="14" t="s">
        <v>2607</v>
      </c>
      <c r="H15" s="12" t="s">
        <v>295</v>
      </c>
      <c r="I15" s="27" t="s">
        <v>8206</v>
      </c>
    </row>
    <row r="16" spans="1:11" ht="16.5">
      <c r="A16" s="12" t="s">
        <v>187</v>
      </c>
      <c r="B16" s="13" t="s">
        <v>3859</v>
      </c>
      <c r="C16" s="13" t="s">
        <v>188</v>
      </c>
      <c r="D16" s="12" t="s">
        <v>189</v>
      </c>
      <c r="E16" s="12" t="s">
        <v>5115</v>
      </c>
      <c r="F16" s="14" t="s">
        <v>2607</v>
      </c>
      <c r="G16" s="14" t="s">
        <v>2607</v>
      </c>
      <c r="H16" s="12" t="s">
        <v>295</v>
      </c>
      <c r="I16" s="27" t="s">
        <v>8206</v>
      </c>
      <c r="J16" s="6"/>
      <c r="K16" s="6"/>
    </row>
    <row r="17" spans="1:9" ht="31.5">
      <c r="A17" s="12" t="s">
        <v>190</v>
      </c>
      <c r="B17" s="13" t="s">
        <v>3863</v>
      </c>
      <c r="C17" s="13" t="s">
        <v>191</v>
      </c>
      <c r="D17" s="12" t="s">
        <v>192</v>
      </c>
      <c r="E17" s="12" t="s">
        <v>1512</v>
      </c>
      <c r="F17" s="14" t="s">
        <v>2607</v>
      </c>
      <c r="G17" s="14" t="s">
        <v>2607</v>
      </c>
      <c r="H17" s="12" t="s">
        <v>295</v>
      </c>
      <c r="I17" s="27" t="s">
        <v>8206</v>
      </c>
    </row>
    <row r="18" spans="1:9" ht="16.5">
      <c r="A18" s="12" t="s">
        <v>193</v>
      </c>
      <c r="B18" s="13" t="s">
        <v>3861</v>
      </c>
      <c r="C18" s="13" t="s">
        <v>194</v>
      </c>
      <c r="D18" s="12" t="s">
        <v>195</v>
      </c>
      <c r="E18" s="12" t="s">
        <v>1512</v>
      </c>
      <c r="F18" s="14" t="s">
        <v>2607</v>
      </c>
      <c r="G18" s="14" t="s">
        <v>2607</v>
      </c>
      <c r="H18" s="12" t="s">
        <v>271</v>
      </c>
      <c r="I18" s="27" t="s">
        <v>8181</v>
      </c>
    </row>
    <row r="19" spans="1:9" ht="16.5">
      <c r="A19" s="12" t="s">
        <v>196</v>
      </c>
      <c r="B19" s="13" t="s">
        <v>3861</v>
      </c>
      <c r="C19" s="13" t="s">
        <v>194</v>
      </c>
      <c r="D19" s="12" t="s">
        <v>197</v>
      </c>
      <c r="E19" s="12" t="s">
        <v>1512</v>
      </c>
      <c r="F19" s="14" t="s">
        <v>2607</v>
      </c>
      <c r="G19" s="14" t="s">
        <v>2607</v>
      </c>
      <c r="H19" s="12" t="s">
        <v>271</v>
      </c>
      <c r="I19" s="27" t="s">
        <v>8181</v>
      </c>
    </row>
    <row r="20" spans="1:9" ht="47.25">
      <c r="A20" s="12" t="s">
        <v>177</v>
      </c>
      <c r="B20" s="13" t="s">
        <v>3860</v>
      </c>
      <c r="C20" s="13" t="s">
        <v>178</v>
      </c>
      <c r="D20" s="12" t="s">
        <v>179</v>
      </c>
      <c r="E20" s="12" t="s">
        <v>1512</v>
      </c>
      <c r="F20" s="14" t="s">
        <v>2607</v>
      </c>
      <c r="G20" s="14" t="s">
        <v>2607</v>
      </c>
      <c r="H20" s="12" t="s">
        <v>271</v>
      </c>
      <c r="I20" s="27" t="s">
        <v>8181</v>
      </c>
    </row>
    <row r="21" spans="1:9" ht="16.5">
      <c r="A21" s="9" t="s">
        <v>2765</v>
      </c>
      <c r="B21" s="15" t="s">
        <v>7140</v>
      </c>
      <c r="C21" s="15" t="s">
        <v>2769</v>
      </c>
      <c r="D21" s="9" t="s">
        <v>2767</v>
      </c>
      <c r="E21" s="12" t="s">
        <v>1512</v>
      </c>
      <c r="F21" s="14" t="s">
        <v>2607</v>
      </c>
      <c r="G21" s="14" t="s">
        <v>2607</v>
      </c>
      <c r="H21" s="12" t="s">
        <v>2770</v>
      </c>
      <c r="I21" s="27" t="s">
        <v>8241</v>
      </c>
    </row>
    <row r="22" spans="1:9" ht="16.5">
      <c r="A22" s="9" t="s">
        <v>2766</v>
      </c>
      <c r="B22" s="15" t="s">
        <v>3862</v>
      </c>
      <c r="C22" s="15" t="s">
        <v>2769</v>
      </c>
      <c r="D22" s="9" t="s">
        <v>2768</v>
      </c>
      <c r="E22" s="12" t="s">
        <v>1512</v>
      </c>
      <c r="F22" s="14" t="s">
        <v>2607</v>
      </c>
      <c r="G22" s="14" t="s">
        <v>2607</v>
      </c>
      <c r="H22" s="12" t="s">
        <v>2770</v>
      </c>
      <c r="I22" s="27" t="s">
        <v>8241</v>
      </c>
    </row>
    <row r="23" spans="1:9" ht="16.5">
      <c r="A23" s="14" t="s">
        <v>5561</v>
      </c>
      <c r="B23" s="16" t="s">
        <v>5564</v>
      </c>
      <c r="C23" s="16" t="s">
        <v>5565</v>
      </c>
      <c r="D23" s="14" t="s">
        <v>5562</v>
      </c>
      <c r="E23" s="12" t="s">
        <v>1512</v>
      </c>
      <c r="F23" s="14" t="s">
        <v>2607</v>
      </c>
      <c r="G23" s="14" t="s">
        <v>2607</v>
      </c>
      <c r="H23" s="12" t="s">
        <v>5563</v>
      </c>
      <c r="I23" s="96" t="s">
        <v>8240</v>
      </c>
    </row>
  </sheetData>
  <sortState xmlns:xlrd2="http://schemas.microsoft.com/office/spreadsheetml/2017/richdata2" ref="A2:K24">
    <sortCondition ref="F2:F2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rgb="FFFFFF00"/>
  </sheetPr>
  <dimension ref="A1:I53"/>
  <sheetViews>
    <sheetView zoomScaleNormal="100" workbookViewId="0">
      <pane ySplit="1" topLeftCell="A35"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4.5" style="23" bestFit="1" customWidth="1"/>
    <col min="10" max="16384" width="9.1640625" style="23"/>
  </cols>
  <sheetData>
    <row r="1" spans="1:9" s="17" customFormat="1" ht="33">
      <c r="A1" s="8" t="s">
        <v>1413</v>
      </c>
      <c r="B1" s="8" t="s">
        <v>1414</v>
      </c>
      <c r="C1" s="8" t="s">
        <v>1415</v>
      </c>
      <c r="D1" s="8" t="s">
        <v>1416</v>
      </c>
      <c r="E1" s="8" t="s">
        <v>1417</v>
      </c>
      <c r="F1" s="8" t="s">
        <v>8519</v>
      </c>
      <c r="G1" s="8" t="s">
        <v>6461</v>
      </c>
      <c r="H1" s="8" t="s">
        <v>1418</v>
      </c>
      <c r="I1" s="28" t="s">
        <v>2963</v>
      </c>
    </row>
    <row r="2" spans="1:9" ht="47.25">
      <c r="A2" s="14" t="s">
        <v>8293</v>
      </c>
      <c r="B2" s="16" t="s">
        <v>8302</v>
      </c>
      <c r="C2" s="16" t="s">
        <v>8294</v>
      </c>
      <c r="D2" s="14" t="s">
        <v>8298</v>
      </c>
      <c r="E2" s="12" t="s">
        <v>1528</v>
      </c>
      <c r="F2" s="10">
        <v>0</v>
      </c>
      <c r="G2" s="10">
        <v>0</v>
      </c>
      <c r="H2" s="55">
        <v>45219</v>
      </c>
      <c r="I2" s="91" t="s">
        <v>7197</v>
      </c>
    </row>
    <row r="3" spans="1:9" ht="47.25">
      <c r="A3" s="14" t="s">
        <v>8295</v>
      </c>
      <c r="B3" s="16" t="s">
        <v>8303</v>
      </c>
      <c r="C3" s="16" t="s">
        <v>8294</v>
      </c>
      <c r="D3" s="14" t="s">
        <v>8299</v>
      </c>
      <c r="E3" s="12" t="s">
        <v>1528</v>
      </c>
      <c r="F3" s="10">
        <v>0</v>
      </c>
      <c r="G3" s="10">
        <v>0</v>
      </c>
      <c r="H3" s="55">
        <v>45219</v>
      </c>
      <c r="I3" s="91" t="s">
        <v>7197</v>
      </c>
    </row>
    <row r="4" spans="1:9" ht="47.25">
      <c r="A4" s="14" t="s">
        <v>8296</v>
      </c>
      <c r="B4" s="16" t="s">
        <v>8304</v>
      </c>
      <c r="C4" s="16" t="s">
        <v>8294</v>
      </c>
      <c r="D4" s="14" t="s">
        <v>8300</v>
      </c>
      <c r="E4" s="12" t="s">
        <v>1528</v>
      </c>
      <c r="F4" s="10">
        <v>0</v>
      </c>
      <c r="G4" s="10">
        <v>0</v>
      </c>
      <c r="H4" s="55">
        <v>45219</v>
      </c>
      <c r="I4" s="91" t="s">
        <v>7197</v>
      </c>
    </row>
    <row r="5" spans="1:9" ht="47.25">
      <c r="A5" s="14" t="s">
        <v>8297</v>
      </c>
      <c r="B5" s="16" t="s">
        <v>8305</v>
      </c>
      <c r="C5" s="16" t="s">
        <v>8294</v>
      </c>
      <c r="D5" s="14" t="s">
        <v>8301</v>
      </c>
      <c r="E5" s="12" t="s">
        <v>1528</v>
      </c>
      <c r="F5" s="10">
        <v>0</v>
      </c>
      <c r="G5" s="10">
        <v>0</v>
      </c>
      <c r="H5" s="55">
        <v>45219</v>
      </c>
      <c r="I5" s="91" t="s">
        <v>7344</v>
      </c>
    </row>
    <row r="6" spans="1:9" ht="16.5">
      <c r="A6" s="12" t="s">
        <v>5957</v>
      </c>
      <c r="B6" s="18" t="s">
        <v>5958</v>
      </c>
      <c r="C6" s="18" t="s">
        <v>5959</v>
      </c>
      <c r="D6" s="12" t="s">
        <v>5960</v>
      </c>
      <c r="E6" s="12" t="s">
        <v>1528</v>
      </c>
      <c r="F6" s="10">
        <v>0</v>
      </c>
      <c r="G6" s="10">
        <v>1</v>
      </c>
      <c r="H6" s="12" t="s">
        <v>5821</v>
      </c>
      <c r="I6" s="27" t="s">
        <v>5803</v>
      </c>
    </row>
    <row r="7" spans="1:9" ht="31.5">
      <c r="A7" s="12" t="s">
        <v>5949</v>
      </c>
      <c r="B7" s="18" t="s">
        <v>5950</v>
      </c>
      <c r="C7" s="18" t="s">
        <v>5951</v>
      </c>
      <c r="D7" s="12" t="s">
        <v>5952</v>
      </c>
      <c r="E7" s="12" t="s">
        <v>1528</v>
      </c>
      <c r="F7" s="10">
        <v>0</v>
      </c>
      <c r="G7" s="10">
        <v>0</v>
      </c>
      <c r="H7" s="12" t="s">
        <v>5821</v>
      </c>
      <c r="I7" s="27" t="s">
        <v>5802</v>
      </c>
    </row>
    <row r="8" spans="1:9" ht="31.5">
      <c r="A8" s="12" t="s">
        <v>5953</v>
      </c>
      <c r="B8" s="18" t="s">
        <v>5954</v>
      </c>
      <c r="C8" s="18" t="s">
        <v>5955</v>
      </c>
      <c r="D8" s="12" t="s">
        <v>5956</v>
      </c>
      <c r="E8" s="12" t="s">
        <v>1528</v>
      </c>
      <c r="F8" s="10">
        <v>0</v>
      </c>
      <c r="G8" s="10">
        <v>0</v>
      </c>
      <c r="H8" s="12" t="s">
        <v>5821</v>
      </c>
      <c r="I8" s="27" t="s">
        <v>5803</v>
      </c>
    </row>
    <row r="9" spans="1:9" ht="16.5">
      <c r="A9" s="9" t="s">
        <v>5389</v>
      </c>
      <c r="B9" s="18" t="s">
        <v>5395</v>
      </c>
      <c r="C9" s="18" t="s">
        <v>5391</v>
      </c>
      <c r="D9" s="9" t="s">
        <v>5393</v>
      </c>
      <c r="E9" s="12" t="s">
        <v>1528</v>
      </c>
      <c r="F9" s="10">
        <v>0</v>
      </c>
      <c r="G9" s="10">
        <v>0</v>
      </c>
      <c r="H9" s="9" t="s">
        <v>5153</v>
      </c>
      <c r="I9" s="25" t="s">
        <v>8180</v>
      </c>
    </row>
    <row r="10" spans="1:9" ht="31.5">
      <c r="A10" s="9" t="s">
        <v>5390</v>
      </c>
      <c r="B10" s="18" t="s">
        <v>5396</v>
      </c>
      <c r="C10" s="18" t="s">
        <v>5392</v>
      </c>
      <c r="D10" s="9" t="s">
        <v>5394</v>
      </c>
      <c r="E10" s="12" t="s">
        <v>1528</v>
      </c>
      <c r="F10" s="10">
        <v>0</v>
      </c>
      <c r="G10" s="10">
        <v>0</v>
      </c>
      <c r="H10" s="9" t="s">
        <v>5153</v>
      </c>
      <c r="I10" s="25" t="s">
        <v>8180</v>
      </c>
    </row>
    <row r="11" spans="1:9" ht="16.5">
      <c r="A11" s="9" t="s">
        <v>3355</v>
      </c>
      <c r="B11" s="13" t="s">
        <v>3833</v>
      </c>
      <c r="C11" s="15" t="s">
        <v>3065</v>
      </c>
      <c r="D11" s="14" t="s">
        <v>3358</v>
      </c>
      <c r="E11" s="12" t="s">
        <v>1528</v>
      </c>
      <c r="F11" s="10">
        <v>0</v>
      </c>
      <c r="G11" s="10">
        <v>3</v>
      </c>
      <c r="H11" s="12" t="s">
        <v>3180</v>
      </c>
      <c r="I11" s="27" t="s">
        <v>3181</v>
      </c>
    </row>
    <row r="12" spans="1:9" ht="16.5">
      <c r="A12" s="9" t="s">
        <v>4438</v>
      </c>
      <c r="B12" s="18" t="s">
        <v>4450</v>
      </c>
      <c r="C12" s="18" t="s">
        <v>4439</v>
      </c>
      <c r="D12" s="9" t="s">
        <v>4440</v>
      </c>
      <c r="E12" s="12" t="s">
        <v>1528</v>
      </c>
      <c r="F12" s="10">
        <v>0</v>
      </c>
      <c r="G12" s="10">
        <v>2</v>
      </c>
      <c r="H12" s="12" t="s">
        <v>3327</v>
      </c>
      <c r="I12" s="27" t="s">
        <v>4447</v>
      </c>
    </row>
    <row r="13" spans="1:9" ht="16.5">
      <c r="A13" s="9" t="s">
        <v>4445</v>
      </c>
      <c r="B13" s="18" t="s">
        <v>4450</v>
      </c>
      <c r="C13" s="18" t="s">
        <v>4439</v>
      </c>
      <c r="D13" s="9" t="s">
        <v>4446</v>
      </c>
      <c r="E13" s="12" t="s">
        <v>1528</v>
      </c>
      <c r="F13" s="10">
        <v>0</v>
      </c>
      <c r="G13" s="10">
        <v>2</v>
      </c>
      <c r="H13" s="12" t="s">
        <v>3327</v>
      </c>
      <c r="I13" s="27" t="s">
        <v>4447</v>
      </c>
    </row>
    <row r="14" spans="1:9" ht="16.5">
      <c r="A14" s="9" t="s">
        <v>4432</v>
      </c>
      <c r="B14" s="18" t="s">
        <v>4448</v>
      </c>
      <c r="C14" s="18" t="s">
        <v>4433</v>
      </c>
      <c r="D14" s="9" t="s">
        <v>4434</v>
      </c>
      <c r="E14" s="12" t="s">
        <v>1528</v>
      </c>
      <c r="F14" s="10">
        <v>0</v>
      </c>
      <c r="G14" s="10">
        <v>1</v>
      </c>
      <c r="H14" s="12" t="s">
        <v>3180</v>
      </c>
      <c r="I14" s="27" t="s">
        <v>3181</v>
      </c>
    </row>
    <row r="15" spans="1:9" ht="16.5">
      <c r="A15" s="9" t="s">
        <v>4441</v>
      </c>
      <c r="B15" s="18" t="s">
        <v>4450</v>
      </c>
      <c r="C15" s="18" t="s">
        <v>4439</v>
      </c>
      <c r="D15" s="9" t="s">
        <v>4442</v>
      </c>
      <c r="E15" s="12" t="s">
        <v>1528</v>
      </c>
      <c r="F15" s="10">
        <v>0</v>
      </c>
      <c r="G15" s="10">
        <v>1</v>
      </c>
      <c r="H15" s="12" t="s">
        <v>3327</v>
      </c>
      <c r="I15" s="27" t="s">
        <v>4447</v>
      </c>
    </row>
    <row r="16" spans="1:9" ht="16.5">
      <c r="A16" s="9" t="s">
        <v>4443</v>
      </c>
      <c r="B16" s="18" t="s">
        <v>4450</v>
      </c>
      <c r="C16" s="18" t="s">
        <v>4439</v>
      </c>
      <c r="D16" s="9" t="s">
        <v>4444</v>
      </c>
      <c r="E16" s="12" t="s">
        <v>1528</v>
      </c>
      <c r="F16" s="10">
        <v>0</v>
      </c>
      <c r="G16" s="10">
        <v>1</v>
      </c>
      <c r="H16" s="12" t="s">
        <v>3327</v>
      </c>
      <c r="I16" s="27" t="s">
        <v>4447</v>
      </c>
    </row>
    <row r="17" spans="1:9" ht="16.5">
      <c r="A17" s="12" t="s">
        <v>2934</v>
      </c>
      <c r="B17" s="13" t="s">
        <v>3835</v>
      </c>
      <c r="C17" s="13" t="s">
        <v>2945</v>
      </c>
      <c r="D17" s="12" t="s">
        <v>2941</v>
      </c>
      <c r="E17" s="12" t="s">
        <v>1528</v>
      </c>
      <c r="F17" s="10">
        <v>0</v>
      </c>
      <c r="G17" s="10">
        <v>9</v>
      </c>
      <c r="H17" s="12" t="s">
        <v>2929</v>
      </c>
      <c r="I17" s="25" t="s">
        <v>8199</v>
      </c>
    </row>
    <row r="18" spans="1:9" ht="16.5">
      <c r="A18" s="12" t="s">
        <v>2935</v>
      </c>
      <c r="B18" s="13" t="s">
        <v>3839</v>
      </c>
      <c r="C18" s="13" t="s">
        <v>2939</v>
      </c>
      <c r="D18" s="12" t="s">
        <v>2942</v>
      </c>
      <c r="E18" s="12" t="s">
        <v>1528</v>
      </c>
      <c r="F18" s="10">
        <v>0</v>
      </c>
      <c r="G18" s="10">
        <v>8</v>
      </c>
      <c r="H18" s="12" t="s">
        <v>2929</v>
      </c>
      <c r="I18" s="25" t="s">
        <v>8199</v>
      </c>
    </row>
    <row r="19" spans="1:9" ht="16.5">
      <c r="A19" s="12" t="s">
        <v>2936</v>
      </c>
      <c r="B19" s="13" t="s">
        <v>2937</v>
      </c>
      <c r="C19" s="13" t="s">
        <v>2940</v>
      </c>
      <c r="D19" s="12" t="s">
        <v>2943</v>
      </c>
      <c r="E19" s="12" t="s">
        <v>1528</v>
      </c>
      <c r="F19" s="10">
        <v>0</v>
      </c>
      <c r="G19" s="10">
        <v>7</v>
      </c>
      <c r="H19" s="12" t="s">
        <v>2929</v>
      </c>
      <c r="I19" s="25" t="s">
        <v>8199</v>
      </c>
    </row>
    <row r="20" spans="1:9" ht="16.5">
      <c r="A20" s="12" t="s">
        <v>2938</v>
      </c>
      <c r="B20" s="13" t="s">
        <v>2937</v>
      </c>
      <c r="C20" s="13" t="s">
        <v>2940</v>
      </c>
      <c r="D20" s="12" t="s">
        <v>2944</v>
      </c>
      <c r="E20" s="12" t="s">
        <v>1528</v>
      </c>
      <c r="F20" s="10">
        <v>0</v>
      </c>
      <c r="G20" s="10">
        <v>7</v>
      </c>
      <c r="H20" s="12" t="s">
        <v>2929</v>
      </c>
      <c r="I20" s="25" t="s">
        <v>8199</v>
      </c>
    </row>
    <row r="21" spans="1:9" ht="31.5">
      <c r="A21" s="9" t="s">
        <v>3061</v>
      </c>
      <c r="B21" s="18" t="s">
        <v>3836</v>
      </c>
      <c r="C21" s="32" t="s">
        <v>3062</v>
      </c>
      <c r="D21" s="9" t="s">
        <v>3063</v>
      </c>
      <c r="E21" s="9" t="s">
        <v>1528</v>
      </c>
      <c r="F21" s="10">
        <v>0</v>
      </c>
      <c r="G21" s="10">
        <v>6</v>
      </c>
      <c r="H21" s="9" t="s">
        <v>2929</v>
      </c>
      <c r="I21" s="25" t="s">
        <v>8199</v>
      </c>
    </row>
    <row r="22" spans="1:9" s="17" customFormat="1" ht="16.5">
      <c r="A22" s="9" t="s">
        <v>3067</v>
      </c>
      <c r="B22" s="18" t="s">
        <v>3838</v>
      </c>
      <c r="C22" s="32" t="s">
        <v>3068</v>
      </c>
      <c r="D22" s="9" t="s">
        <v>3069</v>
      </c>
      <c r="E22" s="9" t="s">
        <v>1528</v>
      </c>
      <c r="F22" s="10">
        <v>0</v>
      </c>
      <c r="G22" s="10">
        <v>6</v>
      </c>
      <c r="H22" s="9" t="s">
        <v>2929</v>
      </c>
      <c r="I22" s="46" t="s">
        <v>8199</v>
      </c>
    </row>
    <row r="23" spans="1:9" s="17" customFormat="1" ht="16.5">
      <c r="A23" s="12" t="s">
        <v>2780</v>
      </c>
      <c r="B23" s="18" t="s">
        <v>3842</v>
      </c>
      <c r="C23" s="18" t="s">
        <v>2785</v>
      </c>
      <c r="D23" s="12" t="s">
        <v>2790</v>
      </c>
      <c r="E23" s="12" t="s">
        <v>1528</v>
      </c>
      <c r="F23" s="10">
        <v>0</v>
      </c>
      <c r="G23" s="10">
        <v>11</v>
      </c>
      <c r="H23" s="12" t="s">
        <v>2747</v>
      </c>
      <c r="I23" s="45" t="s">
        <v>8235</v>
      </c>
    </row>
    <row r="24" spans="1:9" s="17" customFormat="1" ht="16.5">
      <c r="A24" s="12" t="s">
        <v>2778</v>
      </c>
      <c r="B24" s="18" t="s">
        <v>3840</v>
      </c>
      <c r="C24" s="18" t="s">
        <v>2783</v>
      </c>
      <c r="D24" s="12" t="s">
        <v>2788</v>
      </c>
      <c r="E24" s="12" t="s">
        <v>1528</v>
      </c>
      <c r="F24" s="10">
        <v>0</v>
      </c>
      <c r="G24" s="10">
        <v>10</v>
      </c>
      <c r="H24" s="12" t="s">
        <v>2793</v>
      </c>
      <c r="I24" s="45" t="s">
        <v>8235</v>
      </c>
    </row>
    <row r="25" spans="1:9" ht="16.5">
      <c r="A25" s="12" t="s">
        <v>2779</v>
      </c>
      <c r="B25" s="18" t="s">
        <v>3841</v>
      </c>
      <c r="C25" s="18" t="s">
        <v>2784</v>
      </c>
      <c r="D25" s="12" t="s">
        <v>2789</v>
      </c>
      <c r="E25" s="12" t="s">
        <v>1528</v>
      </c>
      <c r="F25" s="10">
        <v>0</v>
      </c>
      <c r="G25" s="10">
        <v>10</v>
      </c>
      <c r="H25" s="12" t="s">
        <v>2793</v>
      </c>
      <c r="I25" s="27" t="s">
        <v>8235</v>
      </c>
    </row>
    <row r="26" spans="1:9" ht="16.5">
      <c r="A26" s="12" t="s">
        <v>2781</v>
      </c>
      <c r="B26" s="18" t="s">
        <v>3843</v>
      </c>
      <c r="C26" s="18" t="s">
        <v>2786</v>
      </c>
      <c r="D26" s="12" t="s">
        <v>2791</v>
      </c>
      <c r="E26" s="12" t="s">
        <v>1528</v>
      </c>
      <c r="F26" s="10">
        <v>0</v>
      </c>
      <c r="G26" s="10">
        <v>10</v>
      </c>
      <c r="H26" s="12" t="s">
        <v>2747</v>
      </c>
      <c r="I26" s="27" t="s">
        <v>8171</v>
      </c>
    </row>
    <row r="27" spans="1:9" ht="31.5">
      <c r="A27" s="12" t="s">
        <v>2782</v>
      </c>
      <c r="B27" s="18" t="s">
        <v>3844</v>
      </c>
      <c r="C27" s="18" t="s">
        <v>2787</v>
      </c>
      <c r="D27" s="12" t="s">
        <v>2792</v>
      </c>
      <c r="E27" s="12" t="s">
        <v>1528</v>
      </c>
      <c r="F27" s="10">
        <v>0</v>
      </c>
      <c r="G27" s="10">
        <v>10</v>
      </c>
      <c r="H27" s="12" t="s">
        <v>2747</v>
      </c>
      <c r="I27" s="27" t="s">
        <v>8171</v>
      </c>
    </row>
    <row r="28" spans="1:9" ht="16.5">
      <c r="A28" s="12" t="s">
        <v>1524</v>
      </c>
      <c r="B28" s="18" t="s">
        <v>3852</v>
      </c>
      <c r="C28" s="18" t="s">
        <v>2575</v>
      </c>
      <c r="D28" s="12" t="s">
        <v>1525</v>
      </c>
      <c r="E28" s="12" t="s">
        <v>1528</v>
      </c>
      <c r="F28" s="10">
        <v>0</v>
      </c>
      <c r="G28" s="105">
        <v>15</v>
      </c>
      <c r="H28" s="12" t="s">
        <v>1505</v>
      </c>
      <c r="I28" s="27" t="s">
        <v>8234</v>
      </c>
    </row>
    <row r="29" spans="1:9" ht="16.5">
      <c r="A29" s="12" t="s">
        <v>1522</v>
      </c>
      <c r="B29" s="18" t="s">
        <v>1519</v>
      </c>
      <c r="C29" s="18" t="s">
        <v>1520</v>
      </c>
      <c r="D29" s="9" t="s">
        <v>1514</v>
      </c>
      <c r="E29" s="12" t="s">
        <v>1528</v>
      </c>
      <c r="F29" s="14">
        <v>0</v>
      </c>
      <c r="G29" s="14">
        <v>14</v>
      </c>
      <c r="H29" s="12" t="s">
        <v>1505</v>
      </c>
      <c r="I29" s="27" t="s">
        <v>8196</v>
      </c>
    </row>
    <row r="30" spans="1:9" ht="16.5">
      <c r="A30" s="12" t="s">
        <v>1518</v>
      </c>
      <c r="B30" s="18" t="s">
        <v>1519</v>
      </c>
      <c r="C30" s="18" t="s">
        <v>1520</v>
      </c>
      <c r="D30" s="9" t="s">
        <v>1517</v>
      </c>
      <c r="E30" s="12" t="s">
        <v>1528</v>
      </c>
      <c r="F30" s="14">
        <v>0</v>
      </c>
      <c r="G30" s="14">
        <v>14</v>
      </c>
      <c r="H30" s="12" t="s">
        <v>1505</v>
      </c>
      <c r="I30" s="27" t="s">
        <v>8234</v>
      </c>
    </row>
    <row r="31" spans="1:9" ht="16.5">
      <c r="A31" s="12" t="s">
        <v>1526</v>
      </c>
      <c r="B31" s="18" t="s">
        <v>3848</v>
      </c>
      <c r="C31" s="18" t="s">
        <v>2574</v>
      </c>
      <c r="D31" s="12" t="s">
        <v>1527</v>
      </c>
      <c r="E31" s="12" t="s">
        <v>1528</v>
      </c>
      <c r="F31" s="10">
        <v>0</v>
      </c>
      <c r="G31" s="10">
        <v>12</v>
      </c>
      <c r="H31" s="12" t="s">
        <v>1505</v>
      </c>
      <c r="I31" s="27" t="s">
        <v>8234</v>
      </c>
    </row>
    <row r="32" spans="1:9" ht="16.5">
      <c r="A32" s="12" t="s">
        <v>1515</v>
      </c>
      <c r="B32" s="18" t="s">
        <v>3849</v>
      </c>
      <c r="C32" s="18" t="s">
        <v>1516</v>
      </c>
      <c r="D32" s="9" t="s">
        <v>1521</v>
      </c>
      <c r="E32" s="12" t="s">
        <v>1528</v>
      </c>
      <c r="F32" s="10">
        <v>0</v>
      </c>
      <c r="G32" s="10">
        <v>12</v>
      </c>
      <c r="H32" s="12" t="s">
        <v>1505</v>
      </c>
      <c r="I32" s="27" t="s">
        <v>8234</v>
      </c>
    </row>
    <row r="33" spans="1:9" ht="16.5">
      <c r="A33" s="12" t="s">
        <v>1513</v>
      </c>
      <c r="B33" s="18" t="s">
        <v>3850</v>
      </c>
      <c r="C33" s="18" t="s">
        <v>2576</v>
      </c>
      <c r="D33" s="9" t="s">
        <v>1523</v>
      </c>
      <c r="E33" s="12" t="s">
        <v>1528</v>
      </c>
      <c r="F33" s="10">
        <v>0</v>
      </c>
      <c r="G33" s="10">
        <v>12</v>
      </c>
      <c r="H33" s="12" t="s">
        <v>1505</v>
      </c>
      <c r="I33" s="27" t="s">
        <v>8196</v>
      </c>
    </row>
    <row r="34" spans="1:9" ht="31.5">
      <c r="A34" s="12" t="s">
        <v>2572</v>
      </c>
      <c r="B34" s="3" t="s">
        <v>3851</v>
      </c>
      <c r="C34" s="3" t="s">
        <v>2579</v>
      </c>
      <c r="D34" s="12" t="s">
        <v>2570</v>
      </c>
      <c r="E34" s="12" t="s">
        <v>1528</v>
      </c>
      <c r="F34" s="10">
        <v>0</v>
      </c>
      <c r="G34" s="10">
        <v>12</v>
      </c>
      <c r="H34" s="12" t="s">
        <v>2568</v>
      </c>
      <c r="I34" s="27" t="s">
        <v>8234</v>
      </c>
    </row>
    <row r="35" spans="1:9" ht="31.5">
      <c r="A35" s="12" t="s">
        <v>2573</v>
      </c>
      <c r="B35" s="3" t="s">
        <v>3851</v>
      </c>
      <c r="C35" s="3" t="s">
        <v>2578</v>
      </c>
      <c r="D35" s="12" t="s">
        <v>2571</v>
      </c>
      <c r="E35" s="12" t="s">
        <v>1528</v>
      </c>
      <c r="F35" s="10">
        <v>0</v>
      </c>
      <c r="G35" s="10">
        <v>12</v>
      </c>
      <c r="H35" s="12" t="s">
        <v>2568</v>
      </c>
      <c r="I35" s="27" t="s">
        <v>8234</v>
      </c>
    </row>
    <row r="36" spans="1:9" ht="16.5">
      <c r="A36" s="12" t="s">
        <v>1371</v>
      </c>
      <c r="B36" s="18" t="s">
        <v>3845</v>
      </c>
      <c r="C36" s="18" t="s">
        <v>1372</v>
      </c>
      <c r="D36" s="12" t="s">
        <v>1373</v>
      </c>
      <c r="E36" s="12" t="s">
        <v>1528</v>
      </c>
      <c r="F36" s="10">
        <v>0</v>
      </c>
      <c r="G36" s="10">
        <v>12</v>
      </c>
      <c r="H36" s="12" t="s">
        <v>877</v>
      </c>
      <c r="I36" s="30" t="s">
        <v>8231</v>
      </c>
    </row>
    <row r="37" spans="1:9" ht="16.5">
      <c r="A37" s="12" t="s">
        <v>1374</v>
      </c>
      <c r="B37" s="18" t="s">
        <v>3845</v>
      </c>
      <c r="C37" s="18" t="s">
        <v>1372</v>
      </c>
      <c r="D37" s="12" t="s">
        <v>1375</v>
      </c>
      <c r="E37" s="12" t="s">
        <v>1528</v>
      </c>
      <c r="F37" s="10">
        <v>0</v>
      </c>
      <c r="G37" s="10">
        <v>12</v>
      </c>
      <c r="H37" s="12" t="s">
        <v>877</v>
      </c>
      <c r="I37" s="30" t="s">
        <v>8231</v>
      </c>
    </row>
    <row r="38" spans="1:9" ht="16.5">
      <c r="A38" s="12" t="s">
        <v>1376</v>
      </c>
      <c r="B38" s="18" t="s">
        <v>3846</v>
      </c>
      <c r="C38" s="18" t="s">
        <v>2577</v>
      </c>
      <c r="D38" s="12" t="s">
        <v>1377</v>
      </c>
      <c r="E38" s="12" t="s">
        <v>1528</v>
      </c>
      <c r="F38" s="10">
        <v>0</v>
      </c>
      <c r="G38" s="10">
        <v>12</v>
      </c>
      <c r="H38" s="12" t="s">
        <v>877</v>
      </c>
      <c r="I38" s="30" t="s">
        <v>8231</v>
      </c>
    </row>
    <row r="39" spans="1:9" ht="16.5">
      <c r="A39" s="12" t="s">
        <v>1378</v>
      </c>
      <c r="B39" s="18" t="s">
        <v>3847</v>
      </c>
      <c r="C39" s="18" t="s">
        <v>1379</v>
      </c>
      <c r="D39" s="12" t="s">
        <v>1380</v>
      </c>
      <c r="E39" s="12" t="s">
        <v>1528</v>
      </c>
      <c r="F39" s="10">
        <v>0</v>
      </c>
      <c r="G39" s="10">
        <v>12</v>
      </c>
      <c r="H39" s="12" t="s">
        <v>877</v>
      </c>
      <c r="I39" s="30" t="s">
        <v>8183</v>
      </c>
    </row>
    <row r="40" spans="1:9" ht="31.5">
      <c r="A40" s="12" t="s">
        <v>1381</v>
      </c>
      <c r="B40" s="18" t="s">
        <v>1382</v>
      </c>
      <c r="C40" s="18" t="s">
        <v>1383</v>
      </c>
      <c r="D40" s="12" t="s">
        <v>1384</v>
      </c>
      <c r="E40" s="12" t="s">
        <v>1528</v>
      </c>
      <c r="F40" s="10">
        <v>0</v>
      </c>
      <c r="G40" s="10">
        <v>12</v>
      </c>
      <c r="H40" s="12" t="s">
        <v>877</v>
      </c>
      <c r="I40" s="30" t="s">
        <v>8183</v>
      </c>
    </row>
    <row r="41" spans="1:9" ht="16.5">
      <c r="A41" s="39" t="s">
        <v>4577</v>
      </c>
      <c r="B41" s="3" t="s">
        <v>4588</v>
      </c>
      <c r="C41" s="41" t="s">
        <v>4578</v>
      </c>
      <c r="D41" s="9" t="s">
        <v>4591</v>
      </c>
      <c r="E41" s="12" t="s">
        <v>1528</v>
      </c>
      <c r="F41" s="14" t="s">
        <v>2607</v>
      </c>
      <c r="G41" s="14" t="s">
        <v>2607</v>
      </c>
      <c r="H41" s="39" t="s">
        <v>4397</v>
      </c>
      <c r="I41" s="27" t="s">
        <v>4368</v>
      </c>
    </row>
    <row r="42" spans="1:9" ht="31.5">
      <c r="A42" s="39" t="s">
        <v>4579</v>
      </c>
      <c r="B42" s="3" t="s">
        <v>4589</v>
      </c>
      <c r="C42" s="41" t="s">
        <v>4580</v>
      </c>
      <c r="D42" s="9" t="s">
        <v>4592</v>
      </c>
      <c r="E42" s="12" t="s">
        <v>1528</v>
      </c>
      <c r="F42" s="14" t="s">
        <v>2607</v>
      </c>
      <c r="G42" s="14" t="s">
        <v>2607</v>
      </c>
      <c r="H42" s="39" t="s">
        <v>4397</v>
      </c>
      <c r="I42" s="27" t="s">
        <v>4368</v>
      </c>
    </row>
    <row r="43" spans="1:9" ht="16.5">
      <c r="A43" s="39" t="s">
        <v>4581</v>
      </c>
      <c r="B43" s="3" t="s">
        <v>4590</v>
      </c>
      <c r="C43" s="41" t="s">
        <v>4582</v>
      </c>
      <c r="D43" s="9" t="s">
        <v>4593</v>
      </c>
      <c r="E43" s="12" t="s">
        <v>1528</v>
      </c>
      <c r="F43" s="14" t="s">
        <v>2607</v>
      </c>
      <c r="G43" s="14" t="s">
        <v>2607</v>
      </c>
      <c r="H43" s="39" t="s">
        <v>4397</v>
      </c>
      <c r="I43" s="27" t="s">
        <v>4368</v>
      </c>
    </row>
    <row r="44" spans="1:9" ht="16.5">
      <c r="A44" s="39" t="s">
        <v>4583</v>
      </c>
      <c r="B44" s="3" t="s">
        <v>4584</v>
      </c>
      <c r="C44" s="41" t="s">
        <v>4585</v>
      </c>
      <c r="D44" s="9" t="s">
        <v>4594</v>
      </c>
      <c r="E44" s="12" t="s">
        <v>1528</v>
      </c>
      <c r="F44" s="14" t="s">
        <v>2607</v>
      </c>
      <c r="G44" s="14" t="s">
        <v>2607</v>
      </c>
      <c r="H44" s="39" t="s">
        <v>4397</v>
      </c>
      <c r="I44" s="27" t="s">
        <v>4368</v>
      </c>
    </row>
    <row r="45" spans="1:9" ht="16.5">
      <c r="A45" s="39" t="s">
        <v>4586</v>
      </c>
      <c r="B45" s="3" t="s">
        <v>4584</v>
      </c>
      <c r="C45" s="41" t="s">
        <v>4585</v>
      </c>
      <c r="D45" s="9" t="s">
        <v>4595</v>
      </c>
      <c r="E45" s="12" t="s">
        <v>1528</v>
      </c>
      <c r="F45" s="14" t="s">
        <v>2607</v>
      </c>
      <c r="G45" s="14" t="s">
        <v>2607</v>
      </c>
      <c r="H45" s="39" t="s">
        <v>4397</v>
      </c>
      <c r="I45" s="27" t="s">
        <v>4368</v>
      </c>
    </row>
    <row r="46" spans="1:9" ht="16.5">
      <c r="A46" s="39" t="s">
        <v>4587</v>
      </c>
      <c r="B46" s="3" t="s">
        <v>4584</v>
      </c>
      <c r="C46" s="41" t="s">
        <v>4585</v>
      </c>
      <c r="D46" s="9" t="s">
        <v>4596</v>
      </c>
      <c r="E46" s="12" t="s">
        <v>1528</v>
      </c>
      <c r="F46" s="14" t="s">
        <v>2607</v>
      </c>
      <c r="G46" s="14" t="s">
        <v>2607</v>
      </c>
      <c r="H46" s="39" t="s">
        <v>4397</v>
      </c>
      <c r="I46" s="27" t="s">
        <v>4368</v>
      </c>
    </row>
    <row r="47" spans="1:9" ht="16.5">
      <c r="A47" s="9" t="s">
        <v>3356</v>
      </c>
      <c r="B47" s="13" t="s">
        <v>3834</v>
      </c>
      <c r="C47" s="15" t="s">
        <v>3357</v>
      </c>
      <c r="D47" s="14" t="s">
        <v>3359</v>
      </c>
      <c r="E47" s="12" t="s">
        <v>1528</v>
      </c>
      <c r="F47" s="14" t="s">
        <v>2607</v>
      </c>
      <c r="G47" s="14" t="s">
        <v>2607</v>
      </c>
      <c r="H47" s="12" t="s">
        <v>3180</v>
      </c>
      <c r="I47" s="27" t="s">
        <v>3181</v>
      </c>
    </row>
    <row r="48" spans="1:9" ht="31.5">
      <c r="A48" s="9" t="s">
        <v>4435</v>
      </c>
      <c r="B48" s="18" t="s">
        <v>4449</v>
      </c>
      <c r="C48" s="18" t="s">
        <v>4436</v>
      </c>
      <c r="D48" s="9" t="s">
        <v>4437</v>
      </c>
      <c r="E48" s="12" t="s">
        <v>1528</v>
      </c>
      <c r="F48" s="14" t="s">
        <v>2607</v>
      </c>
      <c r="G48" s="14" t="s">
        <v>2607</v>
      </c>
      <c r="H48" s="12" t="s">
        <v>3180</v>
      </c>
      <c r="I48" s="27" t="s">
        <v>3181</v>
      </c>
    </row>
    <row r="49" spans="1:9" ht="16.5">
      <c r="A49" s="9" t="s">
        <v>3064</v>
      </c>
      <c r="B49" s="18" t="s">
        <v>3837</v>
      </c>
      <c r="C49" s="32" t="s">
        <v>3065</v>
      </c>
      <c r="D49" s="9" t="s">
        <v>3066</v>
      </c>
      <c r="E49" s="9" t="s">
        <v>1528</v>
      </c>
      <c r="F49" s="14" t="s">
        <v>2607</v>
      </c>
      <c r="G49" s="14" t="s">
        <v>2607</v>
      </c>
      <c r="H49" s="9" t="s">
        <v>2929</v>
      </c>
      <c r="I49" s="25" t="s">
        <v>8199</v>
      </c>
    </row>
    <row r="50" spans="1:9" ht="16.5">
      <c r="A50" s="12" t="s">
        <v>847</v>
      </c>
      <c r="B50" s="18" t="s">
        <v>848</v>
      </c>
      <c r="C50" s="18" t="s">
        <v>849</v>
      </c>
      <c r="D50" s="12" t="s">
        <v>850</v>
      </c>
      <c r="E50" s="12" t="s">
        <v>1528</v>
      </c>
      <c r="F50" s="14" t="s">
        <v>2607</v>
      </c>
      <c r="G50" s="14" t="s">
        <v>2607</v>
      </c>
      <c r="H50" s="12" t="s">
        <v>295</v>
      </c>
      <c r="I50" s="30" t="s">
        <v>8206</v>
      </c>
    </row>
    <row r="51" spans="1:9" ht="16.5">
      <c r="A51" s="12" t="s">
        <v>851</v>
      </c>
      <c r="B51" s="18" t="s">
        <v>848</v>
      </c>
      <c r="C51" s="18" t="s">
        <v>849</v>
      </c>
      <c r="D51" s="12" t="s">
        <v>852</v>
      </c>
      <c r="E51" s="12" t="s">
        <v>1528</v>
      </c>
      <c r="F51" s="14" t="s">
        <v>2607</v>
      </c>
      <c r="G51" s="14" t="s">
        <v>2607</v>
      </c>
      <c r="H51" s="12" t="s">
        <v>295</v>
      </c>
      <c r="I51" s="30" t="s">
        <v>8206</v>
      </c>
    </row>
    <row r="52" spans="1:9" ht="16.5">
      <c r="A52" s="12" t="s">
        <v>853</v>
      </c>
      <c r="B52" s="18" t="s">
        <v>848</v>
      </c>
      <c r="C52" s="18" t="s">
        <v>849</v>
      </c>
      <c r="D52" s="12" t="s">
        <v>854</v>
      </c>
      <c r="E52" s="12" t="s">
        <v>5116</v>
      </c>
      <c r="F52" s="14" t="s">
        <v>2607</v>
      </c>
      <c r="G52" s="14" t="s">
        <v>2607</v>
      </c>
      <c r="H52" s="12" t="s">
        <v>295</v>
      </c>
      <c r="I52" s="30" t="s">
        <v>8236</v>
      </c>
    </row>
    <row r="53" spans="1:9" ht="16.5">
      <c r="A53" s="12" t="s">
        <v>855</v>
      </c>
      <c r="B53" s="18" t="s">
        <v>848</v>
      </c>
      <c r="C53" s="18" t="s">
        <v>849</v>
      </c>
      <c r="D53" s="12" t="s">
        <v>856</v>
      </c>
      <c r="E53" s="12" t="s">
        <v>1528</v>
      </c>
      <c r="F53" s="14" t="s">
        <v>2607</v>
      </c>
      <c r="G53" s="14" t="s">
        <v>2607</v>
      </c>
      <c r="H53" s="12" t="s">
        <v>295</v>
      </c>
      <c r="I53" s="30" t="s">
        <v>8236</v>
      </c>
    </row>
  </sheetData>
  <sortState xmlns:xlrd2="http://schemas.microsoft.com/office/spreadsheetml/2017/richdata2" ref="A2:I40">
    <sortCondition descending="1" ref="F2:F40"/>
    <sortCondition descending="1" ref="I2:I4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3">
    <tabColor rgb="FFFFFF00"/>
  </sheetPr>
  <dimension ref="A1:I10"/>
  <sheetViews>
    <sheetView zoomScaleNormal="100" workbookViewId="0">
      <pane ySplit="1" topLeftCell="A2" activePane="bottomLeft" state="frozen"/>
      <selection activeCell="L298" sqref="L298"/>
      <selection pane="bottomLeft" activeCell="C13" sqref="C13"/>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8" t="s">
        <v>2963</v>
      </c>
    </row>
    <row r="2" spans="1:9" ht="16.5">
      <c r="A2" s="12" t="s">
        <v>209</v>
      </c>
      <c r="B2" s="13" t="s">
        <v>3827</v>
      </c>
      <c r="C2" s="13" t="s">
        <v>2644</v>
      </c>
      <c r="D2" s="12" t="s">
        <v>210</v>
      </c>
      <c r="E2" s="12" t="s">
        <v>4426</v>
      </c>
      <c r="F2" s="10">
        <v>0</v>
      </c>
      <c r="G2" s="10">
        <v>0</v>
      </c>
      <c r="H2" s="12" t="s">
        <v>266</v>
      </c>
      <c r="I2" s="25" t="s">
        <v>8184</v>
      </c>
    </row>
    <row r="3" spans="1:9" ht="16.5">
      <c r="A3" s="12" t="s">
        <v>211</v>
      </c>
      <c r="B3" s="13" t="s">
        <v>3828</v>
      </c>
      <c r="C3" s="13" t="s">
        <v>212</v>
      </c>
      <c r="D3" s="12" t="s">
        <v>213</v>
      </c>
      <c r="E3" s="12" t="s">
        <v>4426</v>
      </c>
      <c r="F3" s="10">
        <v>0</v>
      </c>
      <c r="G3" s="10">
        <v>0</v>
      </c>
      <c r="H3" s="12" t="s">
        <v>266</v>
      </c>
      <c r="I3" s="25" t="s">
        <v>8184</v>
      </c>
    </row>
    <row r="4" spans="1:9" ht="16.5">
      <c r="A4" s="12" t="s">
        <v>214</v>
      </c>
      <c r="B4" s="18" t="s">
        <v>3831</v>
      </c>
      <c r="C4" s="18" t="s">
        <v>215</v>
      </c>
      <c r="D4" s="12" t="s">
        <v>216</v>
      </c>
      <c r="E4" s="12" t="s">
        <v>4426</v>
      </c>
      <c r="F4" s="10">
        <v>0</v>
      </c>
      <c r="G4" s="10">
        <v>11</v>
      </c>
      <c r="H4" s="12" t="s">
        <v>266</v>
      </c>
      <c r="I4" s="25" t="s">
        <v>8205</v>
      </c>
    </row>
    <row r="5" spans="1:9" ht="16.5">
      <c r="A5" s="12" t="s">
        <v>223</v>
      </c>
      <c r="B5" s="13" t="s">
        <v>4427</v>
      </c>
      <c r="C5" s="13" t="s">
        <v>4428</v>
      </c>
      <c r="D5" s="12" t="s">
        <v>224</v>
      </c>
      <c r="E5" s="12" t="s">
        <v>4426</v>
      </c>
      <c r="F5" s="10">
        <v>0</v>
      </c>
      <c r="G5" s="10">
        <v>1</v>
      </c>
      <c r="H5" s="12" t="s">
        <v>266</v>
      </c>
      <c r="I5" s="25" t="s">
        <v>8205</v>
      </c>
    </row>
    <row r="6" spans="1:9" ht="31.5">
      <c r="A6" s="12" t="s">
        <v>217</v>
      </c>
      <c r="B6" s="13" t="s">
        <v>3830</v>
      </c>
      <c r="C6" s="13" t="s">
        <v>218</v>
      </c>
      <c r="D6" s="12" t="s">
        <v>219</v>
      </c>
      <c r="E6" s="12" t="s">
        <v>4426</v>
      </c>
      <c r="F6" s="10">
        <v>0</v>
      </c>
      <c r="G6" s="10">
        <v>3</v>
      </c>
      <c r="H6" s="12" t="s">
        <v>266</v>
      </c>
      <c r="I6" s="25" t="s">
        <v>8205</v>
      </c>
    </row>
    <row r="7" spans="1:9" ht="16.5">
      <c r="A7" s="12" t="s">
        <v>220</v>
      </c>
      <c r="B7" s="13" t="s">
        <v>3829</v>
      </c>
      <c r="C7" s="13" t="s">
        <v>221</v>
      </c>
      <c r="D7" s="12" t="s">
        <v>222</v>
      </c>
      <c r="E7" s="12" t="s">
        <v>4426</v>
      </c>
      <c r="F7" s="10">
        <v>0</v>
      </c>
      <c r="G7" s="10">
        <v>2</v>
      </c>
      <c r="H7" s="12" t="s">
        <v>266</v>
      </c>
      <c r="I7" s="25" t="s">
        <v>8205</v>
      </c>
    </row>
    <row r="8" spans="1:9" ht="16.5">
      <c r="A8" s="39" t="s">
        <v>4420</v>
      </c>
      <c r="B8" s="40" t="s">
        <v>4429</v>
      </c>
      <c r="C8" s="40" t="s">
        <v>4417</v>
      </c>
      <c r="D8" s="39" t="s">
        <v>4423</v>
      </c>
      <c r="E8" s="12" t="s">
        <v>5118</v>
      </c>
      <c r="F8" s="10">
        <v>0</v>
      </c>
      <c r="G8" s="10">
        <v>2</v>
      </c>
      <c r="H8" s="9" t="s">
        <v>3327</v>
      </c>
      <c r="I8" s="25" t="s">
        <v>8195</v>
      </c>
    </row>
    <row r="9" spans="1:9" ht="31.5">
      <c r="A9" s="39" t="s">
        <v>4421</v>
      </c>
      <c r="B9" s="40" t="s">
        <v>4430</v>
      </c>
      <c r="C9" s="40" t="s">
        <v>4418</v>
      </c>
      <c r="D9" s="39" t="s">
        <v>4424</v>
      </c>
      <c r="E9" s="12" t="s">
        <v>4426</v>
      </c>
      <c r="F9" s="10">
        <v>0</v>
      </c>
      <c r="G9" s="10">
        <v>0</v>
      </c>
      <c r="H9" s="9" t="s">
        <v>3235</v>
      </c>
      <c r="I9" s="25" t="s">
        <v>8195</v>
      </c>
    </row>
    <row r="10" spans="1:9" ht="31.5">
      <c r="A10" s="39" t="s">
        <v>4422</v>
      </c>
      <c r="B10" s="40" t="s">
        <v>4431</v>
      </c>
      <c r="C10" s="40" t="s">
        <v>4419</v>
      </c>
      <c r="D10" s="39" t="s">
        <v>4425</v>
      </c>
      <c r="E10" s="12" t="s">
        <v>4426</v>
      </c>
      <c r="F10" s="10">
        <v>0</v>
      </c>
      <c r="G10" s="10">
        <v>0</v>
      </c>
      <c r="H10" s="9" t="s">
        <v>3235</v>
      </c>
      <c r="I10" s="25" t="s">
        <v>8195</v>
      </c>
    </row>
  </sheetData>
  <sortState xmlns:xlrd2="http://schemas.microsoft.com/office/spreadsheetml/2017/richdata2" ref="A2:I10">
    <sortCondition ref="A2:A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工作表10">
    <tabColor rgb="FFFFFF00"/>
  </sheetPr>
  <dimension ref="A1:I2"/>
  <sheetViews>
    <sheetView zoomScaleNormal="100" workbookViewId="0">
      <pane ySplit="1" topLeftCell="A2" activePane="bottomLeft" state="frozen"/>
      <selection activeCell="L298" sqref="L298"/>
      <selection pane="bottomLeft" activeCell="A2" sqref="A2"/>
    </sheetView>
  </sheetViews>
  <sheetFormatPr defaultColWidth="9.1640625" defaultRowHeight="15.75"/>
  <cols>
    <col min="1" max="1" width="13.1640625" style="5" customWidth="1"/>
    <col min="2" max="2" width="55.6640625" style="4" customWidth="1"/>
    <col min="3" max="3" width="30.6640625" style="4" customWidth="1"/>
    <col min="4" max="4" width="30.6640625" style="5" customWidth="1"/>
    <col min="5" max="5" width="16.6640625" style="5" customWidth="1"/>
    <col min="6" max="6" width="16.5" style="5" customWidth="1"/>
    <col min="7" max="7" width="15.6640625" style="4"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8519</v>
      </c>
      <c r="G1" s="8" t="s">
        <v>6461</v>
      </c>
      <c r="H1" s="8" t="s">
        <v>1418</v>
      </c>
      <c r="I1" s="24" t="s">
        <v>2963</v>
      </c>
    </row>
    <row r="2" spans="1:9" s="17" customFormat="1" ht="31.5">
      <c r="A2" s="9" t="s">
        <v>3245</v>
      </c>
      <c r="B2" s="13" t="s">
        <v>3832</v>
      </c>
      <c r="C2" s="15" t="s">
        <v>3247</v>
      </c>
      <c r="D2" s="12" t="s">
        <v>3246</v>
      </c>
      <c r="E2" s="12" t="s">
        <v>5117</v>
      </c>
      <c r="F2" s="10">
        <v>0</v>
      </c>
      <c r="G2" s="10">
        <v>1</v>
      </c>
      <c r="H2" s="12" t="s">
        <v>3180</v>
      </c>
      <c r="I2" s="27" t="s">
        <v>3181</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tabColor rgb="FFFFFF00"/>
  </sheetPr>
  <dimension ref="A1:K120"/>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19" customWidth="1"/>
    <col min="3" max="3" width="30.6640625" style="19" customWidth="1"/>
    <col min="4" max="4" width="33.33203125" style="6" bestFit="1" customWidth="1"/>
    <col min="5" max="5" width="21.83203125" style="6" customWidth="1"/>
    <col min="6" max="6" width="16.5" style="6" customWidth="1"/>
    <col min="7" max="7" width="15.6640625" style="6" customWidth="1"/>
    <col min="8" max="8" width="14" style="6" customWidth="1"/>
    <col min="9" max="9" width="24.5" style="23" bestFit="1" customWidth="1"/>
    <col min="10" max="16384" width="9.1640625" style="7"/>
  </cols>
  <sheetData>
    <row r="1" spans="1:11" s="17" customFormat="1" ht="33">
      <c r="A1" s="8" t="s">
        <v>1413</v>
      </c>
      <c r="B1" s="8" t="s">
        <v>1414</v>
      </c>
      <c r="C1" s="8" t="s">
        <v>1415</v>
      </c>
      <c r="D1" s="8" t="s">
        <v>1416</v>
      </c>
      <c r="E1" s="8" t="s">
        <v>1417</v>
      </c>
      <c r="F1" s="8" t="s">
        <v>8519</v>
      </c>
      <c r="G1" s="8" t="s">
        <v>6461</v>
      </c>
      <c r="H1" s="8" t="s">
        <v>1418</v>
      </c>
      <c r="I1" s="28" t="s">
        <v>2963</v>
      </c>
    </row>
    <row r="2" spans="1:11" ht="16.5">
      <c r="A2" s="12" t="s">
        <v>6547</v>
      </c>
      <c r="B2" s="18" t="s">
        <v>8233</v>
      </c>
      <c r="C2" s="18" t="s">
        <v>6550</v>
      </c>
      <c r="D2" s="12" t="s">
        <v>6545</v>
      </c>
      <c r="E2" s="9" t="s">
        <v>3109</v>
      </c>
      <c r="F2" s="35">
        <v>2</v>
      </c>
      <c r="G2" s="35">
        <v>11</v>
      </c>
      <c r="H2" s="58">
        <v>44365</v>
      </c>
      <c r="I2" s="69" t="s">
        <v>6470</v>
      </c>
    </row>
    <row r="3" spans="1:11" ht="31.5">
      <c r="A3" s="14" t="s">
        <v>7272</v>
      </c>
      <c r="B3" s="101" t="s">
        <v>8344</v>
      </c>
      <c r="C3" s="21" t="s">
        <v>7273</v>
      </c>
      <c r="D3" s="14" t="s">
        <v>7277</v>
      </c>
      <c r="E3" s="9" t="s">
        <v>3109</v>
      </c>
      <c r="F3" s="35">
        <v>2</v>
      </c>
      <c r="G3" s="35">
        <v>7</v>
      </c>
      <c r="H3" s="55">
        <v>45219</v>
      </c>
      <c r="I3" s="91" t="s">
        <v>7197</v>
      </c>
    </row>
    <row r="4" spans="1:11" ht="31.5">
      <c r="A4" s="14" t="s">
        <v>7274</v>
      </c>
      <c r="B4" s="101" t="s">
        <v>8345</v>
      </c>
      <c r="C4" s="21" t="s">
        <v>7275</v>
      </c>
      <c r="D4" s="14" t="s">
        <v>7278</v>
      </c>
      <c r="E4" s="9" t="s">
        <v>3109</v>
      </c>
      <c r="F4" s="35">
        <v>2</v>
      </c>
      <c r="G4" s="35">
        <v>7</v>
      </c>
      <c r="H4" s="55">
        <v>45219</v>
      </c>
      <c r="I4" s="91" t="s">
        <v>7197</v>
      </c>
    </row>
    <row r="5" spans="1:11" ht="31.5">
      <c r="A5" s="14" t="s">
        <v>8482</v>
      </c>
      <c r="B5" s="21" t="s">
        <v>8494</v>
      </c>
      <c r="C5" s="21" t="s">
        <v>8483</v>
      </c>
      <c r="D5" s="14" t="s">
        <v>8473</v>
      </c>
      <c r="E5" s="9" t="s">
        <v>3109</v>
      </c>
      <c r="F5" s="35">
        <v>2</v>
      </c>
      <c r="G5" s="35">
        <v>2</v>
      </c>
      <c r="H5" s="55">
        <v>45219</v>
      </c>
      <c r="I5" s="91" t="s">
        <v>7344</v>
      </c>
    </row>
    <row r="6" spans="1:11" ht="31.5">
      <c r="A6" s="14" t="s">
        <v>8486</v>
      </c>
      <c r="B6" s="21" t="s">
        <v>8495</v>
      </c>
      <c r="C6" s="21" t="s">
        <v>8487</v>
      </c>
      <c r="D6" s="14" t="s">
        <v>8475</v>
      </c>
      <c r="E6" s="9" t="s">
        <v>3109</v>
      </c>
      <c r="F6" s="35">
        <v>2</v>
      </c>
      <c r="G6" s="35">
        <v>3</v>
      </c>
      <c r="H6" s="55">
        <v>45219</v>
      </c>
      <c r="I6" s="91" t="s">
        <v>7344</v>
      </c>
    </row>
    <row r="7" spans="1:11">
      <c r="A7" s="14" t="s">
        <v>8576</v>
      </c>
      <c r="B7" s="21" t="s">
        <v>8577</v>
      </c>
      <c r="C7" s="21" t="s">
        <v>8578</v>
      </c>
      <c r="D7" s="14" t="s">
        <v>8579</v>
      </c>
      <c r="E7" s="14" t="s">
        <v>6924</v>
      </c>
      <c r="F7" s="14">
        <v>2</v>
      </c>
      <c r="G7" s="14">
        <v>2</v>
      </c>
      <c r="H7" s="55">
        <v>45582</v>
      </c>
      <c r="I7" s="59" t="s">
        <v>8560</v>
      </c>
    </row>
    <row r="8" spans="1:11" ht="47.25">
      <c r="A8" s="14" t="s">
        <v>8580</v>
      </c>
      <c r="B8" s="21" t="s">
        <v>8581</v>
      </c>
      <c r="C8" s="21" t="s">
        <v>8582</v>
      </c>
      <c r="D8" s="14" t="s">
        <v>8583</v>
      </c>
      <c r="E8" s="14" t="s">
        <v>6924</v>
      </c>
      <c r="F8" s="14">
        <v>2</v>
      </c>
      <c r="G8" s="14">
        <v>2</v>
      </c>
      <c r="H8" s="55">
        <v>45582</v>
      </c>
      <c r="I8" s="59" t="s">
        <v>8560</v>
      </c>
    </row>
    <row r="9" spans="1:11">
      <c r="A9" s="14" t="s">
        <v>8572</v>
      </c>
      <c r="B9" s="21" t="s">
        <v>8573</v>
      </c>
      <c r="C9" s="21" t="s">
        <v>8574</v>
      </c>
      <c r="D9" s="14" t="s">
        <v>8575</v>
      </c>
      <c r="E9" s="14" t="s">
        <v>6924</v>
      </c>
      <c r="F9" s="14">
        <v>1</v>
      </c>
      <c r="G9" s="14">
        <v>1</v>
      </c>
      <c r="H9" s="55">
        <v>45582</v>
      </c>
      <c r="I9" s="59" t="s">
        <v>8560</v>
      </c>
    </row>
    <row r="10" spans="1:11" ht="63">
      <c r="A10" s="14" t="s">
        <v>8584</v>
      </c>
      <c r="B10" s="21" t="s">
        <v>8585</v>
      </c>
      <c r="C10" s="21" t="s">
        <v>8586</v>
      </c>
      <c r="D10" s="14" t="s">
        <v>8587</v>
      </c>
      <c r="E10" s="14" t="s">
        <v>6924</v>
      </c>
      <c r="F10" s="14">
        <v>1</v>
      </c>
      <c r="G10" s="14">
        <v>1</v>
      </c>
      <c r="H10" s="55">
        <v>45582</v>
      </c>
      <c r="I10" s="59" t="s">
        <v>8560</v>
      </c>
    </row>
    <row r="11" spans="1:11" ht="16.5">
      <c r="A11" s="12" t="s">
        <v>1259</v>
      </c>
      <c r="B11" s="18" t="s">
        <v>3808</v>
      </c>
      <c r="C11" s="18" t="s">
        <v>3097</v>
      </c>
      <c r="D11" s="12" t="s">
        <v>1260</v>
      </c>
      <c r="E11" s="12" t="s">
        <v>3086</v>
      </c>
      <c r="F11" s="35">
        <v>1</v>
      </c>
      <c r="G11" s="35">
        <v>12</v>
      </c>
      <c r="H11" s="12" t="s">
        <v>271</v>
      </c>
      <c r="I11" s="27" t="s">
        <v>8204</v>
      </c>
    </row>
    <row r="12" spans="1:11" ht="16.5">
      <c r="A12" s="9" t="s">
        <v>1451</v>
      </c>
      <c r="B12" s="18" t="s">
        <v>3792</v>
      </c>
      <c r="C12" s="32" t="s">
        <v>1456</v>
      </c>
      <c r="D12" s="9" t="s">
        <v>1461</v>
      </c>
      <c r="E12" s="12" t="s">
        <v>3086</v>
      </c>
      <c r="F12" s="35">
        <v>1</v>
      </c>
      <c r="G12" s="35">
        <v>5</v>
      </c>
      <c r="H12" s="12" t="s">
        <v>864</v>
      </c>
      <c r="I12" s="27" t="s">
        <v>8231</v>
      </c>
    </row>
    <row r="13" spans="1:11" ht="16.5">
      <c r="A13" s="14" t="s">
        <v>8322</v>
      </c>
      <c r="B13" s="100" t="s">
        <v>8338</v>
      </c>
      <c r="C13" s="21" t="s">
        <v>8323</v>
      </c>
      <c r="D13" s="14" t="s">
        <v>8331</v>
      </c>
      <c r="E13" s="14" t="s">
        <v>8328</v>
      </c>
      <c r="F13" s="35">
        <v>1</v>
      </c>
      <c r="G13" s="35">
        <v>4</v>
      </c>
      <c r="H13" s="55">
        <v>45219</v>
      </c>
      <c r="I13" s="91" t="s">
        <v>7344</v>
      </c>
      <c r="J13" s="17"/>
      <c r="K13" s="17"/>
    </row>
    <row r="14" spans="1:11" ht="33">
      <c r="A14" s="14" t="s">
        <v>8324</v>
      </c>
      <c r="B14" s="101" t="s">
        <v>8335</v>
      </c>
      <c r="C14" s="21" t="s">
        <v>8325</v>
      </c>
      <c r="D14" s="14" t="s">
        <v>8332</v>
      </c>
      <c r="E14" s="14" t="s">
        <v>8328</v>
      </c>
      <c r="F14" s="35">
        <v>1</v>
      </c>
      <c r="G14" s="35">
        <v>4</v>
      </c>
      <c r="H14" s="55">
        <v>45219</v>
      </c>
      <c r="I14" s="91" t="s">
        <v>7344</v>
      </c>
      <c r="J14" s="17"/>
      <c r="K14" s="17"/>
    </row>
    <row r="15" spans="1:11" ht="31.5">
      <c r="A15" s="14" t="s">
        <v>8484</v>
      </c>
      <c r="B15" s="100" t="s">
        <v>8496</v>
      </c>
      <c r="C15" s="21" t="s">
        <v>8485</v>
      </c>
      <c r="D15" s="14" t="s">
        <v>8474</v>
      </c>
      <c r="E15" s="9" t="s">
        <v>3109</v>
      </c>
      <c r="F15" s="35">
        <v>1</v>
      </c>
      <c r="G15" s="35">
        <v>1</v>
      </c>
      <c r="H15" s="55">
        <v>45219</v>
      </c>
      <c r="I15" s="91" t="s">
        <v>7344</v>
      </c>
    </row>
    <row r="16" spans="1:11" ht="33">
      <c r="A16" s="14" t="s">
        <v>8488</v>
      </c>
      <c r="B16" s="101" t="s">
        <v>8497</v>
      </c>
      <c r="C16" s="21" t="s">
        <v>8489</v>
      </c>
      <c r="D16" s="14" t="s">
        <v>8476</v>
      </c>
      <c r="E16" s="9" t="s">
        <v>3109</v>
      </c>
      <c r="F16" s="35">
        <v>1</v>
      </c>
      <c r="G16" s="35">
        <v>1</v>
      </c>
      <c r="H16" s="55">
        <v>45219</v>
      </c>
      <c r="I16" s="91" t="s">
        <v>7344</v>
      </c>
    </row>
    <row r="17" spans="1:9" ht="16.5">
      <c r="A17" s="12" t="s">
        <v>914</v>
      </c>
      <c r="B17" s="18" t="s">
        <v>3794</v>
      </c>
      <c r="C17" s="18" t="s">
        <v>915</v>
      </c>
      <c r="D17" s="12" t="s">
        <v>916</v>
      </c>
      <c r="E17" s="12" t="s">
        <v>3086</v>
      </c>
      <c r="F17" s="12">
        <v>0</v>
      </c>
      <c r="G17" s="10">
        <v>3</v>
      </c>
      <c r="H17" s="12" t="s">
        <v>304</v>
      </c>
      <c r="I17" s="25" t="s">
        <v>8203</v>
      </c>
    </row>
    <row r="18" spans="1:9" ht="47.25">
      <c r="A18" s="12" t="s">
        <v>925</v>
      </c>
      <c r="B18" s="18" t="s">
        <v>3756</v>
      </c>
      <c r="C18" s="18" t="s">
        <v>2635</v>
      </c>
      <c r="D18" s="12" t="s">
        <v>926</v>
      </c>
      <c r="E18" s="12" t="s">
        <v>5119</v>
      </c>
      <c r="F18" s="12">
        <v>0</v>
      </c>
      <c r="G18" s="10">
        <v>2</v>
      </c>
      <c r="H18" s="12" t="s">
        <v>304</v>
      </c>
      <c r="I18" s="25" t="s">
        <v>8193</v>
      </c>
    </row>
    <row r="19" spans="1:9" ht="16.5">
      <c r="A19" s="12" t="s">
        <v>458</v>
      </c>
      <c r="B19" s="18" t="s">
        <v>3757</v>
      </c>
      <c r="C19" s="18" t="s">
        <v>459</v>
      </c>
      <c r="D19" s="12" t="s">
        <v>460</v>
      </c>
      <c r="E19" s="12" t="s">
        <v>3086</v>
      </c>
      <c r="F19" s="12">
        <v>0</v>
      </c>
      <c r="G19" s="10">
        <v>2</v>
      </c>
      <c r="H19" s="12" t="s">
        <v>304</v>
      </c>
      <c r="I19" s="25" t="s">
        <v>8193</v>
      </c>
    </row>
    <row r="20" spans="1:9" ht="31.5">
      <c r="A20" s="12" t="s">
        <v>473</v>
      </c>
      <c r="B20" s="18" t="s">
        <v>3758</v>
      </c>
      <c r="C20" s="18" t="s">
        <v>474</v>
      </c>
      <c r="D20" s="12" t="s">
        <v>475</v>
      </c>
      <c r="E20" s="12" t="s">
        <v>3086</v>
      </c>
      <c r="F20" s="12">
        <v>0</v>
      </c>
      <c r="G20" s="10">
        <v>2</v>
      </c>
      <c r="H20" s="12" t="s">
        <v>304</v>
      </c>
      <c r="I20" s="25" t="s">
        <v>8203</v>
      </c>
    </row>
    <row r="21" spans="1:9" ht="31.5">
      <c r="A21" s="12" t="s">
        <v>927</v>
      </c>
      <c r="B21" s="18" t="s">
        <v>3772</v>
      </c>
      <c r="C21" s="18" t="s">
        <v>453</v>
      </c>
      <c r="D21" s="12" t="s">
        <v>454</v>
      </c>
      <c r="E21" s="12" t="s">
        <v>3086</v>
      </c>
      <c r="F21" s="12">
        <v>0</v>
      </c>
      <c r="G21" s="10">
        <v>4</v>
      </c>
      <c r="H21" s="12" t="s">
        <v>304</v>
      </c>
      <c r="I21" s="25" t="s">
        <v>8203</v>
      </c>
    </row>
    <row r="22" spans="1:9" ht="31.5">
      <c r="A22" s="12" t="s">
        <v>468</v>
      </c>
      <c r="B22" s="18" t="s">
        <v>3759</v>
      </c>
      <c r="C22" s="18" t="s">
        <v>2636</v>
      </c>
      <c r="D22" s="12" t="s">
        <v>469</v>
      </c>
      <c r="E22" s="12" t="s">
        <v>3086</v>
      </c>
      <c r="F22" s="12">
        <v>0</v>
      </c>
      <c r="G22" s="10">
        <v>2</v>
      </c>
      <c r="H22" s="12" t="s">
        <v>304</v>
      </c>
      <c r="I22" s="25" t="s">
        <v>8203</v>
      </c>
    </row>
    <row r="23" spans="1:9" ht="16.5">
      <c r="A23" s="12" t="s">
        <v>1226</v>
      </c>
      <c r="B23" s="18" t="s">
        <v>3804</v>
      </c>
      <c r="C23" s="21"/>
      <c r="D23" s="12" t="s">
        <v>1227</v>
      </c>
      <c r="E23" s="12" t="s">
        <v>3086</v>
      </c>
      <c r="F23" s="12">
        <v>0</v>
      </c>
      <c r="G23" s="10">
        <v>3</v>
      </c>
      <c r="H23" s="12" t="s">
        <v>304</v>
      </c>
      <c r="I23" s="25" t="s">
        <v>8203</v>
      </c>
    </row>
    <row r="24" spans="1:9" ht="16.5">
      <c r="A24" s="12" t="s">
        <v>487</v>
      </c>
      <c r="B24" s="18" t="s">
        <v>3773</v>
      </c>
      <c r="C24" s="18" t="s">
        <v>3091</v>
      </c>
      <c r="D24" s="12" t="s">
        <v>488</v>
      </c>
      <c r="E24" s="12" t="s">
        <v>3086</v>
      </c>
      <c r="F24" s="12">
        <v>0</v>
      </c>
      <c r="G24" s="10">
        <v>6</v>
      </c>
      <c r="H24" s="12" t="s">
        <v>304</v>
      </c>
      <c r="I24" s="25" t="s">
        <v>8203</v>
      </c>
    </row>
    <row r="25" spans="1:9" ht="16.5">
      <c r="A25" s="12" t="s">
        <v>1261</v>
      </c>
      <c r="B25" s="18" t="s">
        <v>3773</v>
      </c>
      <c r="C25" s="18" t="s">
        <v>3091</v>
      </c>
      <c r="D25" s="12" t="s">
        <v>1262</v>
      </c>
      <c r="E25" s="12" t="s">
        <v>3086</v>
      </c>
      <c r="F25" s="12">
        <v>0</v>
      </c>
      <c r="G25" s="10">
        <v>10</v>
      </c>
      <c r="H25" s="12" t="s">
        <v>304</v>
      </c>
      <c r="I25" s="25" t="s">
        <v>8203</v>
      </c>
    </row>
    <row r="26" spans="1:9" ht="16.5">
      <c r="A26" s="12" t="s">
        <v>1238</v>
      </c>
      <c r="B26" s="18" t="s">
        <v>3795</v>
      </c>
      <c r="C26" s="18" t="s">
        <v>3092</v>
      </c>
      <c r="D26" s="12" t="s">
        <v>1239</v>
      </c>
      <c r="E26" s="12" t="s">
        <v>3086</v>
      </c>
      <c r="F26" s="12">
        <v>0</v>
      </c>
      <c r="G26" s="10">
        <v>14</v>
      </c>
      <c r="H26" s="12" t="s">
        <v>304</v>
      </c>
      <c r="I26" s="25" t="s">
        <v>8203</v>
      </c>
    </row>
    <row r="27" spans="1:9" ht="16.5">
      <c r="A27" s="12" t="s">
        <v>489</v>
      </c>
      <c r="B27" s="18" t="s">
        <v>3774</v>
      </c>
      <c r="C27" s="18" t="s">
        <v>3093</v>
      </c>
      <c r="D27" s="12" t="s">
        <v>490</v>
      </c>
      <c r="E27" s="12" t="s">
        <v>3086</v>
      </c>
      <c r="F27" s="12">
        <v>0</v>
      </c>
      <c r="G27" s="10">
        <v>4</v>
      </c>
      <c r="H27" s="12" t="s">
        <v>304</v>
      </c>
      <c r="I27" s="25" t="s">
        <v>8203</v>
      </c>
    </row>
    <row r="28" spans="1:9" ht="16.5">
      <c r="A28" s="12" t="s">
        <v>482</v>
      </c>
      <c r="B28" s="18" t="s">
        <v>3775</v>
      </c>
      <c r="C28" s="18" t="s">
        <v>483</v>
      </c>
      <c r="D28" s="12" t="s">
        <v>484</v>
      </c>
      <c r="E28" s="12" t="s">
        <v>3086</v>
      </c>
      <c r="F28" s="12">
        <v>0</v>
      </c>
      <c r="G28" s="10">
        <v>3</v>
      </c>
      <c r="H28" s="12" t="s">
        <v>317</v>
      </c>
      <c r="I28" s="27" t="s">
        <v>8230</v>
      </c>
    </row>
    <row r="29" spans="1:9" ht="31.5">
      <c r="A29" s="12" t="s">
        <v>920</v>
      </c>
      <c r="B29" s="18" t="s">
        <v>3796</v>
      </c>
      <c r="C29" s="18" t="s">
        <v>2642</v>
      </c>
      <c r="D29" s="12" t="s">
        <v>921</v>
      </c>
      <c r="E29" s="12" t="s">
        <v>3086</v>
      </c>
      <c r="F29" s="12">
        <v>0</v>
      </c>
      <c r="G29" s="10">
        <v>3</v>
      </c>
      <c r="H29" s="12" t="s">
        <v>317</v>
      </c>
      <c r="I29" s="27" t="s">
        <v>8230</v>
      </c>
    </row>
    <row r="30" spans="1:9" ht="31.5">
      <c r="A30" s="12" t="s">
        <v>917</v>
      </c>
      <c r="B30" s="18" t="s">
        <v>3760</v>
      </c>
      <c r="C30" s="18" t="s">
        <v>918</v>
      </c>
      <c r="D30" s="12" t="s">
        <v>919</v>
      </c>
      <c r="E30" s="12" t="s">
        <v>3086</v>
      </c>
      <c r="F30" s="12">
        <v>0</v>
      </c>
      <c r="G30" s="10">
        <v>2</v>
      </c>
      <c r="H30" s="12" t="s">
        <v>317</v>
      </c>
      <c r="I30" s="27" t="s">
        <v>8189</v>
      </c>
    </row>
    <row r="31" spans="1:9" ht="31.5">
      <c r="A31" s="12" t="s">
        <v>470</v>
      </c>
      <c r="B31" s="18" t="s">
        <v>3761</v>
      </c>
      <c r="C31" s="18" t="s">
        <v>471</v>
      </c>
      <c r="D31" s="12" t="s">
        <v>472</v>
      </c>
      <c r="E31" s="12" t="s">
        <v>3086</v>
      </c>
      <c r="F31" s="12">
        <v>0</v>
      </c>
      <c r="G31" s="10">
        <v>2</v>
      </c>
      <c r="H31" s="12" t="s">
        <v>317</v>
      </c>
      <c r="I31" s="27" t="s">
        <v>8189</v>
      </c>
    </row>
    <row r="32" spans="1:9" ht="16.5">
      <c r="A32" s="12" t="s">
        <v>1210</v>
      </c>
      <c r="B32" s="18" t="s">
        <v>3762</v>
      </c>
      <c r="C32" s="18" t="s">
        <v>2638</v>
      </c>
      <c r="D32" s="12" t="s">
        <v>1211</v>
      </c>
      <c r="E32" s="12" t="s">
        <v>3086</v>
      </c>
      <c r="F32" s="12">
        <v>0</v>
      </c>
      <c r="G32" s="10">
        <v>4</v>
      </c>
      <c r="H32" s="12" t="s">
        <v>317</v>
      </c>
      <c r="I32" s="27" t="s">
        <v>8230</v>
      </c>
    </row>
    <row r="33" spans="1:9" ht="16.5">
      <c r="A33" s="12" t="s">
        <v>1214</v>
      </c>
      <c r="B33" s="18" t="s">
        <v>3776</v>
      </c>
      <c r="C33" s="18" t="s">
        <v>510</v>
      </c>
      <c r="D33" s="12" t="s">
        <v>1215</v>
      </c>
      <c r="E33" s="12" t="s">
        <v>3086</v>
      </c>
      <c r="F33" s="12">
        <v>0</v>
      </c>
      <c r="G33" s="10">
        <v>3</v>
      </c>
      <c r="H33" s="12" t="s">
        <v>317</v>
      </c>
      <c r="I33" s="27" t="s">
        <v>8230</v>
      </c>
    </row>
    <row r="34" spans="1:9" ht="16.5">
      <c r="A34" s="12" t="s">
        <v>463</v>
      </c>
      <c r="B34" s="18" t="s">
        <v>3763</v>
      </c>
      <c r="C34" s="18" t="s">
        <v>2637</v>
      </c>
      <c r="D34" s="12" t="s">
        <v>464</v>
      </c>
      <c r="E34" s="12" t="s">
        <v>3086</v>
      </c>
      <c r="F34" s="12">
        <v>0</v>
      </c>
      <c r="G34" s="10">
        <v>2</v>
      </c>
      <c r="H34" s="12" t="s">
        <v>317</v>
      </c>
      <c r="I34" s="27" t="s">
        <v>8230</v>
      </c>
    </row>
    <row r="35" spans="1:9" ht="31.5">
      <c r="A35" s="12" t="s">
        <v>461</v>
      </c>
      <c r="B35" s="18" t="s">
        <v>3777</v>
      </c>
      <c r="C35" s="18" t="s">
        <v>2639</v>
      </c>
      <c r="D35" s="12" t="s">
        <v>462</v>
      </c>
      <c r="E35" s="12" t="s">
        <v>3086</v>
      </c>
      <c r="F35" s="12">
        <v>0</v>
      </c>
      <c r="G35" s="10">
        <v>3</v>
      </c>
      <c r="H35" s="12" t="s">
        <v>317</v>
      </c>
      <c r="I35" s="27" t="s">
        <v>8230</v>
      </c>
    </row>
    <row r="36" spans="1:9" ht="31.5">
      <c r="A36" s="12" t="s">
        <v>507</v>
      </c>
      <c r="B36" s="18" t="s">
        <v>508</v>
      </c>
      <c r="C36" s="18" t="s">
        <v>2640</v>
      </c>
      <c r="D36" s="12" t="s">
        <v>509</v>
      </c>
      <c r="E36" s="12" t="s">
        <v>3086</v>
      </c>
      <c r="F36" s="12">
        <v>0</v>
      </c>
      <c r="G36" s="10">
        <v>1</v>
      </c>
      <c r="H36" s="12" t="s">
        <v>317</v>
      </c>
      <c r="I36" s="27" t="s">
        <v>8230</v>
      </c>
    </row>
    <row r="37" spans="1:9" ht="16.5">
      <c r="A37" s="12" t="s">
        <v>1265</v>
      </c>
      <c r="B37" s="18" t="s">
        <v>3807</v>
      </c>
      <c r="C37" s="18" t="s">
        <v>3094</v>
      </c>
      <c r="D37" s="12" t="s">
        <v>1266</v>
      </c>
      <c r="E37" s="12" t="s">
        <v>3086</v>
      </c>
      <c r="F37" s="12">
        <v>0</v>
      </c>
      <c r="G37" s="10">
        <v>16</v>
      </c>
      <c r="H37" s="12" t="s">
        <v>317</v>
      </c>
      <c r="I37" s="27" t="s">
        <v>8230</v>
      </c>
    </row>
    <row r="38" spans="1:9" ht="16.5">
      <c r="A38" s="12" t="s">
        <v>1253</v>
      </c>
      <c r="B38" s="18" t="s">
        <v>3815</v>
      </c>
      <c r="C38" s="18" t="s">
        <v>3087</v>
      </c>
      <c r="D38" s="12" t="s">
        <v>1254</v>
      </c>
      <c r="E38" s="12" t="s">
        <v>3086</v>
      </c>
      <c r="F38" s="12">
        <v>0</v>
      </c>
      <c r="G38" s="10">
        <v>11</v>
      </c>
      <c r="H38" s="12" t="s">
        <v>299</v>
      </c>
      <c r="I38" s="27" t="s">
        <v>8187</v>
      </c>
    </row>
    <row r="39" spans="1:9" ht="16.5">
      <c r="A39" s="12" t="s">
        <v>1269</v>
      </c>
      <c r="B39" s="18" t="s">
        <v>3825</v>
      </c>
      <c r="C39" s="18" t="s">
        <v>3088</v>
      </c>
      <c r="D39" s="12" t="s">
        <v>1270</v>
      </c>
      <c r="E39" s="12" t="s">
        <v>3086</v>
      </c>
      <c r="F39" s="12">
        <v>0</v>
      </c>
      <c r="G39" s="10">
        <v>8</v>
      </c>
      <c r="H39" s="12" t="s">
        <v>299</v>
      </c>
      <c r="I39" s="27" t="s">
        <v>8229</v>
      </c>
    </row>
    <row r="40" spans="1:9" ht="16.5">
      <c r="A40" s="12" t="s">
        <v>1271</v>
      </c>
      <c r="B40" s="18" t="s">
        <v>3823</v>
      </c>
      <c r="C40" s="18" t="s">
        <v>3089</v>
      </c>
      <c r="D40" s="12" t="s">
        <v>1272</v>
      </c>
      <c r="E40" s="12" t="s">
        <v>3086</v>
      </c>
      <c r="F40" s="12">
        <v>0</v>
      </c>
      <c r="G40" s="10">
        <v>7</v>
      </c>
      <c r="H40" s="12" t="s">
        <v>299</v>
      </c>
      <c r="I40" s="27" t="s">
        <v>8229</v>
      </c>
    </row>
    <row r="41" spans="1:9" ht="31.5">
      <c r="A41" s="12" t="s">
        <v>1257</v>
      </c>
      <c r="B41" s="18" t="s">
        <v>3820</v>
      </c>
      <c r="C41" s="18" t="s">
        <v>3090</v>
      </c>
      <c r="D41" s="12" t="s">
        <v>1258</v>
      </c>
      <c r="E41" s="12" t="s">
        <v>3086</v>
      </c>
      <c r="F41" s="12">
        <v>0</v>
      </c>
      <c r="G41" s="10">
        <v>8</v>
      </c>
      <c r="H41" s="12" t="s">
        <v>299</v>
      </c>
      <c r="I41" s="27" t="s">
        <v>8187</v>
      </c>
    </row>
    <row r="42" spans="1:9" ht="16.5">
      <c r="A42" s="12" t="s">
        <v>514</v>
      </c>
      <c r="B42" s="18" t="s">
        <v>3778</v>
      </c>
      <c r="C42" s="18" t="s">
        <v>515</v>
      </c>
      <c r="D42" s="12" t="s">
        <v>2959</v>
      </c>
      <c r="E42" s="12" t="s">
        <v>3086</v>
      </c>
      <c r="F42" s="12">
        <v>0</v>
      </c>
      <c r="G42" s="10">
        <v>3</v>
      </c>
      <c r="H42" s="12" t="s">
        <v>271</v>
      </c>
      <c r="I42" s="27" t="s">
        <v>8181</v>
      </c>
    </row>
    <row r="43" spans="1:9" ht="16.5">
      <c r="A43" s="12" t="s">
        <v>501</v>
      </c>
      <c r="B43" s="18" t="s">
        <v>3764</v>
      </c>
      <c r="C43" s="18" t="s">
        <v>502</v>
      </c>
      <c r="D43" s="12" t="s">
        <v>503</v>
      </c>
      <c r="E43" s="12" t="s">
        <v>3086</v>
      </c>
      <c r="F43" s="12">
        <v>0</v>
      </c>
      <c r="G43" s="10">
        <v>1</v>
      </c>
      <c r="H43" s="12" t="s">
        <v>271</v>
      </c>
      <c r="I43" s="27" t="s">
        <v>8181</v>
      </c>
    </row>
    <row r="44" spans="1:9" ht="16.5">
      <c r="A44" s="12" t="s">
        <v>1240</v>
      </c>
      <c r="B44" s="18" t="s">
        <v>3797</v>
      </c>
      <c r="C44" s="18" t="s">
        <v>3095</v>
      </c>
      <c r="D44" s="12" t="s">
        <v>1241</v>
      </c>
      <c r="E44" s="12" t="s">
        <v>3086</v>
      </c>
      <c r="F44" s="12">
        <v>0</v>
      </c>
      <c r="G44" s="10">
        <v>6</v>
      </c>
      <c r="H44" s="12" t="s">
        <v>271</v>
      </c>
      <c r="I44" s="27" t="s">
        <v>8204</v>
      </c>
    </row>
    <row r="45" spans="1:9" ht="16.5">
      <c r="A45" s="12" t="s">
        <v>1219</v>
      </c>
      <c r="B45" s="18" t="s">
        <v>3779</v>
      </c>
      <c r="C45" s="18" t="s">
        <v>3096</v>
      </c>
      <c r="D45" s="12" t="s">
        <v>1220</v>
      </c>
      <c r="E45" s="12" t="s">
        <v>3086</v>
      </c>
      <c r="F45" s="12">
        <v>0</v>
      </c>
      <c r="G45" s="10">
        <v>6</v>
      </c>
      <c r="H45" s="12" t="s">
        <v>271</v>
      </c>
      <c r="I45" s="27" t="s">
        <v>8204</v>
      </c>
    </row>
    <row r="46" spans="1:9" ht="31.5">
      <c r="A46" s="12" t="s">
        <v>516</v>
      </c>
      <c r="B46" s="18" t="s">
        <v>3780</v>
      </c>
      <c r="C46" s="18" t="s">
        <v>1208</v>
      </c>
      <c r="D46" s="12" t="s">
        <v>1209</v>
      </c>
      <c r="E46" s="12" t="s">
        <v>3086</v>
      </c>
      <c r="F46" s="12">
        <v>0</v>
      </c>
      <c r="G46" s="10">
        <v>3</v>
      </c>
      <c r="H46" s="12" t="s">
        <v>271</v>
      </c>
      <c r="I46" s="27" t="s">
        <v>8204</v>
      </c>
    </row>
    <row r="47" spans="1:9" ht="31.5">
      <c r="A47" s="12" t="s">
        <v>504</v>
      </c>
      <c r="B47" s="18" t="s">
        <v>3781</v>
      </c>
      <c r="C47" s="18" t="s">
        <v>505</v>
      </c>
      <c r="D47" s="12" t="s">
        <v>506</v>
      </c>
      <c r="E47" s="12" t="s">
        <v>3086</v>
      </c>
      <c r="F47" s="12">
        <v>0</v>
      </c>
      <c r="G47" s="10">
        <v>2</v>
      </c>
      <c r="H47" s="12" t="s">
        <v>271</v>
      </c>
      <c r="I47" s="27" t="s">
        <v>8204</v>
      </c>
    </row>
    <row r="48" spans="1:9" ht="16.5">
      <c r="A48" s="12" t="s">
        <v>511</v>
      </c>
      <c r="B48" s="18" t="s">
        <v>3765</v>
      </c>
      <c r="C48" s="18" t="s">
        <v>512</v>
      </c>
      <c r="D48" s="12" t="s">
        <v>513</v>
      </c>
      <c r="E48" s="12" t="s">
        <v>3086</v>
      </c>
      <c r="F48" s="12">
        <v>0</v>
      </c>
      <c r="G48" s="10">
        <v>2</v>
      </c>
      <c r="H48" s="12" t="s">
        <v>271</v>
      </c>
      <c r="I48" s="27" t="s">
        <v>8204</v>
      </c>
    </row>
    <row r="49" spans="1:9" ht="31.5">
      <c r="A49" s="12" t="s">
        <v>1263</v>
      </c>
      <c r="B49" s="18" t="s">
        <v>5388</v>
      </c>
      <c r="C49" s="18" t="s">
        <v>3098</v>
      </c>
      <c r="D49" s="12" t="s">
        <v>1264</v>
      </c>
      <c r="E49" s="12" t="s">
        <v>3086</v>
      </c>
      <c r="F49" s="12">
        <v>0</v>
      </c>
      <c r="G49" s="10">
        <v>15</v>
      </c>
      <c r="H49" s="12" t="s">
        <v>271</v>
      </c>
      <c r="I49" s="27" t="s">
        <v>8204</v>
      </c>
    </row>
    <row r="50" spans="1:9" ht="47.25">
      <c r="A50" s="12" t="s">
        <v>1267</v>
      </c>
      <c r="B50" s="18" t="s">
        <v>3824</v>
      </c>
      <c r="C50" s="18" t="s">
        <v>1464</v>
      </c>
      <c r="D50" s="12" t="s">
        <v>1268</v>
      </c>
      <c r="E50" s="12" t="s">
        <v>3086</v>
      </c>
      <c r="F50" s="12">
        <v>0</v>
      </c>
      <c r="G50" s="10">
        <v>23</v>
      </c>
      <c r="H50" s="12" t="s">
        <v>271</v>
      </c>
      <c r="I50" s="27" t="s">
        <v>8204</v>
      </c>
    </row>
    <row r="51" spans="1:9" ht="16.5">
      <c r="A51" s="12" t="s">
        <v>497</v>
      </c>
      <c r="B51" s="18" t="s">
        <v>3798</v>
      </c>
      <c r="C51" s="18" t="s">
        <v>3099</v>
      </c>
      <c r="D51" s="12" t="s">
        <v>498</v>
      </c>
      <c r="E51" s="12" t="s">
        <v>3100</v>
      </c>
      <c r="F51" s="12">
        <v>0</v>
      </c>
      <c r="G51" s="10">
        <v>5</v>
      </c>
      <c r="H51" s="12" t="s">
        <v>266</v>
      </c>
      <c r="I51" s="27" t="s">
        <v>8205</v>
      </c>
    </row>
    <row r="52" spans="1:9" ht="31.5">
      <c r="A52" s="12" t="s">
        <v>485</v>
      </c>
      <c r="B52" s="18" t="s">
        <v>3782</v>
      </c>
      <c r="C52" s="18" t="s">
        <v>3101</v>
      </c>
      <c r="D52" s="12" t="s">
        <v>486</v>
      </c>
      <c r="E52" s="12" t="s">
        <v>3100</v>
      </c>
      <c r="F52" s="12">
        <v>0</v>
      </c>
      <c r="G52" s="10">
        <v>7</v>
      </c>
      <c r="H52" s="12" t="s">
        <v>266</v>
      </c>
      <c r="I52" s="27" t="s">
        <v>8205</v>
      </c>
    </row>
    <row r="53" spans="1:9" ht="16.5">
      <c r="A53" s="12" t="s">
        <v>499</v>
      </c>
      <c r="B53" s="18" t="s">
        <v>3783</v>
      </c>
      <c r="C53" s="18" t="s">
        <v>3102</v>
      </c>
      <c r="D53" s="12" t="s">
        <v>500</v>
      </c>
      <c r="E53" s="12" t="s">
        <v>3100</v>
      </c>
      <c r="F53" s="12">
        <v>0</v>
      </c>
      <c r="G53" s="10">
        <v>4</v>
      </c>
      <c r="H53" s="12" t="s">
        <v>266</v>
      </c>
      <c r="I53" s="27" t="s">
        <v>8184</v>
      </c>
    </row>
    <row r="54" spans="1:9" ht="16.5">
      <c r="A54" s="12" t="s">
        <v>1228</v>
      </c>
      <c r="B54" s="18" t="s">
        <v>3799</v>
      </c>
      <c r="C54" s="18" t="s">
        <v>3103</v>
      </c>
      <c r="D54" s="12" t="s">
        <v>1229</v>
      </c>
      <c r="E54" s="12" t="s">
        <v>3104</v>
      </c>
      <c r="F54" s="12">
        <v>0</v>
      </c>
      <c r="G54" s="35">
        <v>11</v>
      </c>
      <c r="H54" s="12" t="s">
        <v>266</v>
      </c>
      <c r="I54" s="27" t="s">
        <v>8205</v>
      </c>
    </row>
    <row r="55" spans="1:9" ht="31.5">
      <c r="A55" s="12" t="s">
        <v>491</v>
      </c>
      <c r="B55" s="18" t="s">
        <v>3766</v>
      </c>
      <c r="C55" s="18" t="s">
        <v>3105</v>
      </c>
      <c r="D55" s="12" t="s">
        <v>492</v>
      </c>
      <c r="E55" s="12" t="s">
        <v>3106</v>
      </c>
      <c r="F55" s="12">
        <v>0</v>
      </c>
      <c r="G55" s="10">
        <v>2</v>
      </c>
      <c r="H55" s="12" t="s">
        <v>266</v>
      </c>
      <c r="I55" s="27" t="s">
        <v>8184</v>
      </c>
    </row>
    <row r="56" spans="1:9" ht="31.5">
      <c r="A56" s="12" t="s">
        <v>1255</v>
      </c>
      <c r="B56" s="18" t="s">
        <v>3809</v>
      </c>
      <c r="C56" s="18" t="s">
        <v>3107</v>
      </c>
      <c r="D56" s="12" t="s">
        <v>1256</v>
      </c>
      <c r="E56" s="12" t="s">
        <v>3106</v>
      </c>
      <c r="F56" s="12">
        <v>0</v>
      </c>
      <c r="G56" s="10">
        <v>7</v>
      </c>
      <c r="H56" s="12" t="s">
        <v>266</v>
      </c>
      <c r="I56" s="27" t="s">
        <v>8205</v>
      </c>
    </row>
    <row r="57" spans="1:9" ht="31.5">
      <c r="A57" s="12" t="s">
        <v>493</v>
      </c>
      <c r="B57" s="18" t="s">
        <v>3800</v>
      </c>
      <c r="C57" s="18" t="s">
        <v>3108</v>
      </c>
      <c r="D57" s="12" t="s">
        <v>494</v>
      </c>
      <c r="E57" s="12" t="s">
        <v>3109</v>
      </c>
      <c r="F57" s="12">
        <v>0</v>
      </c>
      <c r="G57" s="10">
        <v>5</v>
      </c>
      <c r="H57" s="12" t="s">
        <v>266</v>
      </c>
      <c r="I57" s="27" t="s">
        <v>8205</v>
      </c>
    </row>
    <row r="58" spans="1:9" ht="16.5">
      <c r="A58" s="12" t="s">
        <v>1223</v>
      </c>
      <c r="B58" s="18" t="s">
        <v>3810</v>
      </c>
      <c r="C58" s="18" t="s">
        <v>1224</v>
      </c>
      <c r="D58" s="12" t="s">
        <v>1225</v>
      </c>
      <c r="E58" s="12" t="s">
        <v>3109</v>
      </c>
      <c r="F58" s="12">
        <v>0</v>
      </c>
      <c r="G58" s="10">
        <v>4</v>
      </c>
      <c r="H58" s="12" t="s">
        <v>266</v>
      </c>
      <c r="I58" s="27" t="s">
        <v>8205</v>
      </c>
    </row>
    <row r="59" spans="1:9" ht="16.5">
      <c r="A59" s="12" t="s">
        <v>1212</v>
      </c>
      <c r="B59" s="18" t="s">
        <v>3801</v>
      </c>
      <c r="C59" s="18" t="s">
        <v>2643</v>
      </c>
      <c r="D59" s="12" t="s">
        <v>1213</v>
      </c>
      <c r="E59" s="12" t="s">
        <v>3086</v>
      </c>
      <c r="F59" s="12">
        <v>0</v>
      </c>
      <c r="G59" s="10">
        <v>4</v>
      </c>
      <c r="H59" s="12" t="s">
        <v>266</v>
      </c>
      <c r="I59" s="27" t="s">
        <v>8205</v>
      </c>
    </row>
    <row r="60" spans="1:9" ht="16.5">
      <c r="A60" s="12" t="s">
        <v>1216</v>
      </c>
      <c r="B60" s="18" t="s">
        <v>3784</v>
      </c>
      <c r="C60" s="18" t="s">
        <v>1217</v>
      </c>
      <c r="D60" s="12" t="s">
        <v>1218</v>
      </c>
      <c r="E60" s="12" t="s">
        <v>3106</v>
      </c>
      <c r="F60" s="12">
        <v>0</v>
      </c>
      <c r="G60" s="10">
        <v>3</v>
      </c>
      <c r="H60" s="12" t="s">
        <v>266</v>
      </c>
      <c r="I60" s="27" t="s">
        <v>8205</v>
      </c>
    </row>
    <row r="61" spans="1:9" ht="31.5">
      <c r="A61" s="12" t="s">
        <v>1250</v>
      </c>
      <c r="B61" s="18" t="s">
        <v>3826</v>
      </c>
      <c r="C61" s="18" t="s">
        <v>1251</v>
      </c>
      <c r="D61" s="12" t="s">
        <v>1252</v>
      </c>
      <c r="E61" s="12" t="s">
        <v>3106</v>
      </c>
      <c r="F61" s="12">
        <v>0</v>
      </c>
      <c r="G61" s="10">
        <v>20</v>
      </c>
      <c r="H61" s="12" t="s">
        <v>266</v>
      </c>
      <c r="I61" s="27" t="s">
        <v>8205</v>
      </c>
    </row>
    <row r="62" spans="1:9" ht="31.5">
      <c r="A62" s="12" t="s">
        <v>455</v>
      </c>
      <c r="B62" s="18" t="s">
        <v>3767</v>
      </c>
      <c r="C62" s="18" t="s">
        <v>456</v>
      </c>
      <c r="D62" s="12" t="s">
        <v>457</v>
      </c>
      <c r="E62" s="12" t="s">
        <v>3106</v>
      </c>
      <c r="F62" s="12">
        <v>0</v>
      </c>
      <c r="G62" s="10">
        <v>3</v>
      </c>
      <c r="H62" s="12" t="s">
        <v>266</v>
      </c>
      <c r="I62" s="27" t="s">
        <v>8205</v>
      </c>
    </row>
    <row r="63" spans="1:9" ht="16.5">
      <c r="A63" s="12" t="s">
        <v>1234</v>
      </c>
      <c r="B63" s="18" t="s">
        <v>3805</v>
      </c>
      <c r="C63" s="18" t="s">
        <v>3110</v>
      </c>
      <c r="D63" s="12" t="s">
        <v>1235</v>
      </c>
      <c r="E63" s="12" t="s">
        <v>3086</v>
      </c>
      <c r="F63" s="12">
        <v>0</v>
      </c>
      <c r="G63" s="10">
        <v>22</v>
      </c>
      <c r="H63" s="12" t="s">
        <v>266</v>
      </c>
      <c r="I63" s="27" t="s">
        <v>8205</v>
      </c>
    </row>
    <row r="64" spans="1:9" ht="16.5">
      <c r="A64" s="12" t="s">
        <v>1242</v>
      </c>
      <c r="B64" s="18" t="s">
        <v>3785</v>
      </c>
      <c r="C64" s="18" t="s">
        <v>3111</v>
      </c>
      <c r="D64" s="12" t="s">
        <v>1243</v>
      </c>
      <c r="E64" s="12" t="s">
        <v>3086</v>
      </c>
      <c r="F64" s="12">
        <v>0</v>
      </c>
      <c r="G64" s="10">
        <v>3</v>
      </c>
      <c r="H64" s="12" t="s">
        <v>266</v>
      </c>
      <c r="I64" s="27" t="s">
        <v>8205</v>
      </c>
    </row>
    <row r="65" spans="1:9" ht="16.5">
      <c r="A65" s="12" t="s">
        <v>1236</v>
      </c>
      <c r="B65" s="18" t="s">
        <v>3816</v>
      </c>
      <c r="C65" s="18" t="s">
        <v>3112</v>
      </c>
      <c r="D65" s="12" t="s">
        <v>1237</v>
      </c>
      <c r="E65" s="12" t="s">
        <v>3104</v>
      </c>
      <c r="F65" s="12">
        <v>0</v>
      </c>
      <c r="G65" s="10">
        <v>16</v>
      </c>
      <c r="H65" s="12" t="s">
        <v>266</v>
      </c>
      <c r="I65" s="27" t="s">
        <v>8205</v>
      </c>
    </row>
    <row r="66" spans="1:9" ht="31.5">
      <c r="A66" s="12" t="s">
        <v>1230</v>
      </c>
      <c r="B66" s="18" t="s">
        <v>3786</v>
      </c>
      <c r="C66" s="18" t="s">
        <v>3113</v>
      </c>
      <c r="D66" s="12" t="s">
        <v>1231</v>
      </c>
      <c r="E66" s="12" t="s">
        <v>3104</v>
      </c>
      <c r="F66" s="12">
        <v>0</v>
      </c>
      <c r="G66" s="10">
        <v>5</v>
      </c>
      <c r="H66" s="12" t="s">
        <v>266</v>
      </c>
      <c r="I66" s="27" t="s">
        <v>8205</v>
      </c>
    </row>
    <row r="67" spans="1:9" ht="16.5">
      <c r="A67" s="12" t="s">
        <v>465</v>
      </c>
      <c r="B67" s="18" t="s">
        <v>3811</v>
      </c>
      <c r="C67" s="18" t="s">
        <v>466</v>
      </c>
      <c r="D67" s="12" t="s">
        <v>467</v>
      </c>
      <c r="E67" s="12" t="s">
        <v>3106</v>
      </c>
      <c r="F67" s="12">
        <v>0</v>
      </c>
      <c r="G67" s="10">
        <v>6</v>
      </c>
      <c r="H67" s="12" t="s">
        <v>266</v>
      </c>
      <c r="I67" s="27" t="s">
        <v>8205</v>
      </c>
    </row>
    <row r="68" spans="1:9" ht="31.5">
      <c r="A68" s="12" t="s">
        <v>1246</v>
      </c>
      <c r="B68" s="18" t="s">
        <v>3817</v>
      </c>
      <c r="C68" s="18" t="s">
        <v>3114</v>
      </c>
      <c r="D68" s="12" t="s">
        <v>1247</v>
      </c>
      <c r="E68" s="12" t="s">
        <v>3106</v>
      </c>
      <c r="F68" s="12">
        <v>0</v>
      </c>
      <c r="G68" s="10">
        <v>8</v>
      </c>
      <c r="H68" s="12" t="s">
        <v>266</v>
      </c>
      <c r="I68" s="27" t="s">
        <v>8205</v>
      </c>
    </row>
    <row r="69" spans="1:9" ht="16.5">
      <c r="A69" s="12" t="s">
        <v>1248</v>
      </c>
      <c r="B69" s="18" t="s">
        <v>3806</v>
      </c>
      <c r="C69" s="18" t="s">
        <v>3115</v>
      </c>
      <c r="D69" s="12" t="s">
        <v>1249</v>
      </c>
      <c r="E69" s="12" t="s">
        <v>3106</v>
      </c>
      <c r="F69" s="12">
        <v>0</v>
      </c>
      <c r="G69" s="10">
        <v>12</v>
      </c>
      <c r="H69" s="12" t="s">
        <v>266</v>
      </c>
      <c r="I69" s="27" t="s">
        <v>8205</v>
      </c>
    </row>
    <row r="70" spans="1:9" ht="31.5">
      <c r="A70" s="12" t="s">
        <v>476</v>
      </c>
      <c r="B70" s="18" t="s">
        <v>3787</v>
      </c>
      <c r="C70" s="18" t="s">
        <v>477</v>
      </c>
      <c r="D70" s="12" t="s">
        <v>478</v>
      </c>
      <c r="E70" s="12" t="s">
        <v>3104</v>
      </c>
      <c r="F70" s="12">
        <v>0</v>
      </c>
      <c r="G70" s="10">
        <v>4</v>
      </c>
      <c r="H70" s="12" t="s">
        <v>266</v>
      </c>
      <c r="I70" s="27" t="s">
        <v>8205</v>
      </c>
    </row>
    <row r="71" spans="1:9" ht="31.5">
      <c r="A71" s="12" t="s">
        <v>922</v>
      </c>
      <c r="B71" s="18" t="s">
        <v>5385</v>
      </c>
      <c r="C71" s="18" t="s">
        <v>923</v>
      </c>
      <c r="D71" s="12" t="s">
        <v>924</v>
      </c>
      <c r="E71" s="12" t="s">
        <v>3116</v>
      </c>
      <c r="F71" s="12">
        <v>0</v>
      </c>
      <c r="G71" s="10">
        <v>2</v>
      </c>
      <c r="H71" s="12" t="s">
        <v>266</v>
      </c>
      <c r="I71" s="27" t="s">
        <v>8205</v>
      </c>
    </row>
    <row r="72" spans="1:9" ht="31.5">
      <c r="A72" s="12" t="s">
        <v>479</v>
      </c>
      <c r="B72" s="18" t="s">
        <v>3788</v>
      </c>
      <c r="C72" s="18" t="s">
        <v>480</v>
      </c>
      <c r="D72" s="12" t="s">
        <v>481</v>
      </c>
      <c r="E72" s="12" t="s">
        <v>3104</v>
      </c>
      <c r="F72" s="12">
        <v>0</v>
      </c>
      <c r="G72" s="10">
        <v>4</v>
      </c>
      <c r="H72" s="12" t="s">
        <v>266</v>
      </c>
      <c r="I72" s="27" t="s">
        <v>8205</v>
      </c>
    </row>
    <row r="73" spans="1:9" ht="16.5">
      <c r="A73" s="12" t="s">
        <v>495</v>
      </c>
      <c r="B73" s="18" t="s">
        <v>3768</v>
      </c>
      <c r="C73" s="18" t="s">
        <v>3117</v>
      </c>
      <c r="D73" s="12" t="s">
        <v>496</v>
      </c>
      <c r="E73" s="12" t="s">
        <v>3104</v>
      </c>
      <c r="F73" s="12">
        <v>0</v>
      </c>
      <c r="G73" s="10">
        <v>4</v>
      </c>
      <c r="H73" s="12" t="s">
        <v>266</v>
      </c>
      <c r="I73" s="27" t="s">
        <v>8205</v>
      </c>
    </row>
    <row r="74" spans="1:9" ht="16.5">
      <c r="A74" s="12" t="s">
        <v>1232</v>
      </c>
      <c r="B74" s="18" t="s">
        <v>3821</v>
      </c>
      <c r="C74" s="18" t="s">
        <v>3118</v>
      </c>
      <c r="D74" s="12" t="s">
        <v>1233</v>
      </c>
      <c r="E74" s="12" t="s">
        <v>3086</v>
      </c>
      <c r="F74" s="12">
        <v>0</v>
      </c>
      <c r="G74" s="10">
        <v>24</v>
      </c>
      <c r="H74" s="12" t="s">
        <v>266</v>
      </c>
      <c r="I74" s="27" t="s">
        <v>8205</v>
      </c>
    </row>
    <row r="75" spans="1:9" ht="16.5">
      <c r="A75" s="12" t="s">
        <v>1221</v>
      </c>
      <c r="B75" s="18" t="s">
        <v>3818</v>
      </c>
      <c r="C75" s="18" t="s">
        <v>3119</v>
      </c>
      <c r="D75" s="12" t="s">
        <v>1222</v>
      </c>
      <c r="E75" s="12" t="s">
        <v>3120</v>
      </c>
      <c r="F75" s="12">
        <v>0</v>
      </c>
      <c r="G75" s="10">
        <v>7</v>
      </c>
      <c r="H75" s="12" t="s">
        <v>266</v>
      </c>
      <c r="I75" s="27" t="s">
        <v>8205</v>
      </c>
    </row>
    <row r="76" spans="1:9" ht="16.5">
      <c r="A76" s="12" t="s">
        <v>1244</v>
      </c>
      <c r="B76" s="18" t="s">
        <v>3822</v>
      </c>
      <c r="C76" s="18" t="s">
        <v>3121</v>
      </c>
      <c r="D76" s="12" t="s">
        <v>1245</v>
      </c>
      <c r="E76" s="12" t="s">
        <v>3086</v>
      </c>
      <c r="F76" s="12">
        <v>0</v>
      </c>
      <c r="G76" s="10">
        <v>16</v>
      </c>
      <c r="H76" s="12" t="s">
        <v>266</v>
      </c>
      <c r="I76" s="27" t="s">
        <v>8205</v>
      </c>
    </row>
    <row r="77" spans="1:9" ht="16.5">
      <c r="A77" s="12" t="s">
        <v>1385</v>
      </c>
      <c r="B77" s="18" t="s">
        <v>3812</v>
      </c>
      <c r="C77" s="18" t="s">
        <v>3122</v>
      </c>
      <c r="D77" s="12" t="s">
        <v>1386</v>
      </c>
      <c r="E77" s="12" t="s">
        <v>3086</v>
      </c>
      <c r="F77" s="12">
        <v>0</v>
      </c>
      <c r="G77" s="10">
        <v>8</v>
      </c>
      <c r="H77" s="12" t="s">
        <v>877</v>
      </c>
      <c r="I77" s="27" t="s">
        <v>8231</v>
      </c>
    </row>
    <row r="78" spans="1:9" ht="16.5">
      <c r="A78" s="12" t="s">
        <v>1387</v>
      </c>
      <c r="B78" s="18" t="s">
        <v>3769</v>
      </c>
      <c r="C78" s="18" t="s">
        <v>3123</v>
      </c>
      <c r="D78" s="12" t="s">
        <v>1388</v>
      </c>
      <c r="E78" s="12" t="s">
        <v>3086</v>
      </c>
      <c r="F78" s="12">
        <v>0</v>
      </c>
      <c r="G78" s="10">
        <v>2</v>
      </c>
      <c r="H78" s="12" t="s">
        <v>877</v>
      </c>
      <c r="I78" s="27" t="s">
        <v>8183</v>
      </c>
    </row>
    <row r="79" spans="1:9" ht="47.25">
      <c r="A79" s="12" t="s">
        <v>1389</v>
      </c>
      <c r="B79" s="18" t="s">
        <v>3802</v>
      </c>
      <c r="C79" s="18" t="s">
        <v>3124</v>
      </c>
      <c r="D79" s="12" t="s">
        <v>1390</v>
      </c>
      <c r="E79" s="12" t="s">
        <v>3086</v>
      </c>
      <c r="F79" s="12">
        <v>0</v>
      </c>
      <c r="G79" s="10">
        <v>4</v>
      </c>
      <c r="H79" s="12" t="s">
        <v>877</v>
      </c>
      <c r="I79" s="27" t="s">
        <v>8183</v>
      </c>
    </row>
    <row r="80" spans="1:9" ht="47.25">
      <c r="A80" s="12" t="s">
        <v>1391</v>
      </c>
      <c r="B80" s="18" t="s">
        <v>3789</v>
      </c>
      <c r="C80" s="18" t="s">
        <v>3124</v>
      </c>
      <c r="D80" s="12" t="s">
        <v>1392</v>
      </c>
      <c r="E80" s="12" t="s">
        <v>3086</v>
      </c>
      <c r="F80" s="12">
        <v>0</v>
      </c>
      <c r="G80" s="10">
        <v>5</v>
      </c>
      <c r="H80" s="12" t="s">
        <v>877</v>
      </c>
      <c r="I80" s="27" t="s">
        <v>8183</v>
      </c>
    </row>
    <row r="81" spans="1:9" ht="16.5">
      <c r="A81" s="12" t="s">
        <v>1393</v>
      </c>
      <c r="B81" s="18" t="s">
        <v>3813</v>
      </c>
      <c r="C81" s="18" t="s">
        <v>3125</v>
      </c>
      <c r="D81" s="12" t="s">
        <v>1394</v>
      </c>
      <c r="E81" s="12" t="s">
        <v>3086</v>
      </c>
      <c r="F81" s="12">
        <v>0</v>
      </c>
      <c r="G81" s="10">
        <v>11</v>
      </c>
      <c r="H81" s="12" t="s">
        <v>877</v>
      </c>
      <c r="I81" s="27" t="s">
        <v>8231</v>
      </c>
    </row>
    <row r="82" spans="1:9" ht="16.5">
      <c r="A82" s="12" t="s">
        <v>1395</v>
      </c>
      <c r="B82" s="18" t="s">
        <v>3819</v>
      </c>
      <c r="C82" s="18" t="s">
        <v>3126</v>
      </c>
      <c r="D82" s="12" t="s">
        <v>1396</v>
      </c>
      <c r="E82" s="12" t="s">
        <v>3086</v>
      </c>
      <c r="F82" s="12">
        <v>0</v>
      </c>
      <c r="G82" s="10">
        <v>8</v>
      </c>
      <c r="H82" s="12" t="s">
        <v>864</v>
      </c>
      <c r="I82" s="27" t="s">
        <v>8231</v>
      </c>
    </row>
    <row r="83" spans="1:9" ht="31.5">
      <c r="A83" s="12" t="s">
        <v>1397</v>
      </c>
      <c r="B83" s="18" t="s">
        <v>3814</v>
      </c>
      <c r="C83" s="18" t="s">
        <v>3127</v>
      </c>
      <c r="D83" s="12" t="s">
        <v>1398</v>
      </c>
      <c r="E83" s="12" t="s">
        <v>3120</v>
      </c>
      <c r="F83" s="12">
        <v>0</v>
      </c>
      <c r="G83" s="10">
        <v>8</v>
      </c>
      <c r="H83" s="12" t="s">
        <v>864</v>
      </c>
      <c r="I83" s="27" t="s">
        <v>8231</v>
      </c>
    </row>
    <row r="84" spans="1:9" ht="31.5">
      <c r="A84" s="12" t="s">
        <v>1399</v>
      </c>
      <c r="B84" s="18" t="s">
        <v>3790</v>
      </c>
      <c r="C84" s="18" t="s">
        <v>2641</v>
      </c>
      <c r="D84" s="12" t="s">
        <v>1400</v>
      </c>
      <c r="E84" s="12" t="s">
        <v>3086</v>
      </c>
      <c r="F84" s="12">
        <v>0</v>
      </c>
      <c r="G84" s="10">
        <v>4</v>
      </c>
      <c r="H84" s="12" t="s">
        <v>864</v>
      </c>
      <c r="I84" s="27" t="s">
        <v>8231</v>
      </c>
    </row>
    <row r="85" spans="1:9" ht="31.5">
      <c r="A85" s="9" t="s">
        <v>1449</v>
      </c>
      <c r="B85" s="18" t="s">
        <v>3770</v>
      </c>
      <c r="C85" s="32" t="s">
        <v>1454</v>
      </c>
      <c r="D85" s="9" t="s">
        <v>1459</v>
      </c>
      <c r="E85" s="12" t="s">
        <v>3086</v>
      </c>
      <c r="F85" s="12">
        <v>0</v>
      </c>
      <c r="G85" s="10">
        <v>2</v>
      </c>
      <c r="H85" s="12" t="s">
        <v>864</v>
      </c>
      <c r="I85" s="27" t="s">
        <v>8231</v>
      </c>
    </row>
    <row r="86" spans="1:9" ht="31.5">
      <c r="A86" s="9" t="s">
        <v>1450</v>
      </c>
      <c r="B86" s="18" t="s">
        <v>3791</v>
      </c>
      <c r="C86" s="32" t="s">
        <v>1455</v>
      </c>
      <c r="D86" s="9" t="s">
        <v>1460</v>
      </c>
      <c r="E86" s="12" t="s">
        <v>3086</v>
      </c>
      <c r="F86" s="12">
        <v>0</v>
      </c>
      <c r="G86" s="10">
        <v>3</v>
      </c>
      <c r="H86" s="12" t="s">
        <v>864</v>
      </c>
      <c r="I86" s="27" t="s">
        <v>8231</v>
      </c>
    </row>
    <row r="87" spans="1:9" ht="16.5">
      <c r="A87" s="9" t="s">
        <v>1452</v>
      </c>
      <c r="B87" s="18" t="s">
        <v>3803</v>
      </c>
      <c r="C87" s="32" t="s">
        <v>1457</v>
      </c>
      <c r="D87" s="9" t="s">
        <v>1462</v>
      </c>
      <c r="E87" s="12" t="s">
        <v>3086</v>
      </c>
      <c r="F87" s="12">
        <v>0</v>
      </c>
      <c r="G87" s="10">
        <v>4</v>
      </c>
      <c r="H87" s="12" t="s">
        <v>864</v>
      </c>
      <c r="I87" s="27" t="s">
        <v>8231</v>
      </c>
    </row>
    <row r="88" spans="1:9" ht="31.5">
      <c r="A88" s="9" t="s">
        <v>1453</v>
      </c>
      <c r="B88" s="18" t="s">
        <v>3771</v>
      </c>
      <c r="C88" s="32" t="s">
        <v>1458</v>
      </c>
      <c r="D88" s="9" t="s">
        <v>1463</v>
      </c>
      <c r="E88" s="12" t="s">
        <v>3086</v>
      </c>
      <c r="F88" s="12">
        <v>0</v>
      </c>
      <c r="G88" s="10">
        <v>3</v>
      </c>
      <c r="H88" s="12" t="s">
        <v>864</v>
      </c>
      <c r="I88" s="27" t="s">
        <v>8231</v>
      </c>
    </row>
    <row r="89" spans="1:9" ht="31.5">
      <c r="A89" s="14" t="s">
        <v>2580</v>
      </c>
      <c r="B89" s="21" t="s">
        <v>3793</v>
      </c>
      <c r="C89" s="21" t="s">
        <v>2581</v>
      </c>
      <c r="D89" s="14" t="s">
        <v>2582</v>
      </c>
      <c r="E89" s="12" t="s">
        <v>3086</v>
      </c>
      <c r="F89" s="12">
        <v>0</v>
      </c>
      <c r="G89" s="10">
        <v>4</v>
      </c>
      <c r="H89" s="9" t="s">
        <v>2568</v>
      </c>
      <c r="I89" s="27" t="s">
        <v>8196</v>
      </c>
    </row>
    <row r="90" spans="1:9" ht="31.5">
      <c r="A90" s="9" t="s">
        <v>5368</v>
      </c>
      <c r="B90" s="18" t="s">
        <v>5384</v>
      </c>
      <c r="C90" s="18" t="s">
        <v>5373</v>
      </c>
      <c r="D90" s="9" t="s">
        <v>5378</v>
      </c>
      <c r="E90" s="9" t="s">
        <v>3106</v>
      </c>
      <c r="F90" s="9">
        <v>0</v>
      </c>
      <c r="G90" s="10">
        <v>3</v>
      </c>
      <c r="H90" s="9" t="s">
        <v>5152</v>
      </c>
      <c r="I90" s="25" t="s">
        <v>8180</v>
      </c>
    </row>
    <row r="91" spans="1:9" ht="31.5">
      <c r="A91" s="9" t="s">
        <v>5369</v>
      </c>
      <c r="B91" s="18" t="s">
        <v>5384</v>
      </c>
      <c r="C91" s="18" t="s">
        <v>5373</v>
      </c>
      <c r="D91" s="9" t="s">
        <v>5379</v>
      </c>
      <c r="E91" s="9" t="s">
        <v>3106</v>
      </c>
      <c r="F91" s="9">
        <v>0</v>
      </c>
      <c r="G91" s="10">
        <v>3</v>
      </c>
      <c r="H91" s="9" t="s">
        <v>5152</v>
      </c>
      <c r="I91" s="25" t="s">
        <v>8180</v>
      </c>
    </row>
    <row r="92" spans="1:9" ht="31.5">
      <c r="A92" s="9" t="s">
        <v>5370</v>
      </c>
      <c r="B92" s="18" t="s">
        <v>5386</v>
      </c>
      <c r="C92" s="18" t="s">
        <v>5374</v>
      </c>
      <c r="D92" s="9" t="s">
        <v>5380</v>
      </c>
      <c r="E92" s="9" t="s">
        <v>5382</v>
      </c>
      <c r="F92" s="9">
        <v>0</v>
      </c>
      <c r="G92" s="10">
        <v>11</v>
      </c>
      <c r="H92" s="9" t="s">
        <v>5152</v>
      </c>
      <c r="I92" s="25" t="s">
        <v>8180</v>
      </c>
    </row>
    <row r="93" spans="1:9" ht="31.5">
      <c r="A93" s="9" t="s">
        <v>6043</v>
      </c>
      <c r="B93" s="18" t="s">
        <v>5387</v>
      </c>
      <c r="C93" s="32" t="s">
        <v>5371</v>
      </c>
      <c r="D93" s="9" t="s">
        <v>5381</v>
      </c>
      <c r="E93" s="9" t="s">
        <v>4416</v>
      </c>
      <c r="F93" s="9">
        <v>0</v>
      </c>
      <c r="G93" s="10">
        <v>3</v>
      </c>
      <c r="H93" s="9" t="s">
        <v>5153</v>
      </c>
      <c r="I93" s="25" t="s">
        <v>8180</v>
      </c>
    </row>
    <row r="94" spans="1:9" ht="31.5">
      <c r="A94" s="35" t="s">
        <v>6321</v>
      </c>
      <c r="B94" s="51" t="s">
        <v>6322</v>
      </c>
      <c r="C94" s="52" t="s">
        <v>6323</v>
      </c>
      <c r="D94" s="35" t="s">
        <v>6324</v>
      </c>
      <c r="E94" s="35" t="s">
        <v>6325</v>
      </c>
      <c r="F94" s="9">
        <v>0</v>
      </c>
      <c r="G94" s="10">
        <v>1</v>
      </c>
      <c r="H94" s="58">
        <v>43935</v>
      </c>
      <c r="I94" s="68" t="s">
        <v>6469</v>
      </c>
    </row>
    <row r="95" spans="1:9" ht="31.5">
      <c r="A95" s="35" t="s">
        <v>6326</v>
      </c>
      <c r="B95" s="51" t="s">
        <v>6327</v>
      </c>
      <c r="C95" s="52" t="s">
        <v>6328</v>
      </c>
      <c r="D95" s="35" t="s">
        <v>6329</v>
      </c>
      <c r="E95" s="35" t="s">
        <v>6325</v>
      </c>
      <c r="F95" s="9">
        <v>0</v>
      </c>
      <c r="G95" s="10">
        <v>2</v>
      </c>
      <c r="H95" s="58">
        <v>43949</v>
      </c>
      <c r="I95" s="68" t="s">
        <v>6469</v>
      </c>
    </row>
    <row r="96" spans="1:9" ht="31.5">
      <c r="A96" s="35" t="s">
        <v>6330</v>
      </c>
      <c r="B96" s="51" t="s">
        <v>6331</v>
      </c>
      <c r="C96" s="52" t="s">
        <v>6332</v>
      </c>
      <c r="D96" s="35" t="s">
        <v>6333</v>
      </c>
      <c r="E96" s="35" t="s">
        <v>6325</v>
      </c>
      <c r="F96" s="9">
        <v>0</v>
      </c>
      <c r="G96" s="10">
        <v>1</v>
      </c>
      <c r="H96" s="58">
        <v>43949</v>
      </c>
      <c r="I96" s="68" t="s">
        <v>6469</v>
      </c>
    </row>
    <row r="97" spans="1:11" ht="31.5">
      <c r="A97" s="14" t="s">
        <v>6537</v>
      </c>
      <c r="B97" s="21" t="s">
        <v>6538</v>
      </c>
      <c r="C97" s="21" t="s">
        <v>6539</v>
      </c>
      <c r="D97" s="14" t="s">
        <v>6540</v>
      </c>
      <c r="E97" s="9" t="s">
        <v>3109</v>
      </c>
      <c r="F97" s="9">
        <v>0</v>
      </c>
      <c r="G97" s="14">
        <v>3</v>
      </c>
      <c r="H97" s="57">
        <v>44356</v>
      </c>
      <c r="I97" s="69" t="s">
        <v>6470</v>
      </c>
    </row>
    <row r="98" spans="1:11" ht="16.5">
      <c r="A98" s="14" t="s">
        <v>6541</v>
      </c>
      <c r="B98" s="21" t="s">
        <v>6542</v>
      </c>
      <c r="C98" s="21" t="s">
        <v>6543</v>
      </c>
      <c r="D98" s="14" t="s">
        <v>6544</v>
      </c>
      <c r="E98" s="9" t="s">
        <v>3109</v>
      </c>
      <c r="F98" s="9">
        <v>0</v>
      </c>
      <c r="G98" s="14">
        <v>5</v>
      </c>
      <c r="H98" s="57">
        <v>44356</v>
      </c>
      <c r="I98" s="69" t="s">
        <v>6470</v>
      </c>
    </row>
    <row r="99" spans="1:11" ht="48.75">
      <c r="A99" s="12" t="s">
        <v>6548</v>
      </c>
      <c r="B99" s="18" t="s">
        <v>6549</v>
      </c>
      <c r="C99" s="18" t="s">
        <v>8232</v>
      </c>
      <c r="D99" s="12" t="s">
        <v>6546</v>
      </c>
      <c r="E99" s="9" t="s">
        <v>3109</v>
      </c>
      <c r="F99" s="12">
        <v>0</v>
      </c>
      <c r="G99" s="12">
        <v>5</v>
      </c>
      <c r="H99" s="58">
        <v>44365</v>
      </c>
      <c r="I99" s="69" t="s">
        <v>6470</v>
      </c>
    </row>
    <row r="100" spans="1:11" ht="31.5">
      <c r="A100" s="14" t="s">
        <v>6925</v>
      </c>
      <c r="B100" s="21" t="s">
        <v>8343</v>
      </c>
      <c r="C100" s="21" t="s">
        <v>6927</v>
      </c>
      <c r="D100" s="14" t="s">
        <v>6926</v>
      </c>
      <c r="E100" s="14" t="s">
        <v>6924</v>
      </c>
      <c r="F100" s="12">
        <v>0</v>
      </c>
      <c r="G100" s="14">
        <v>0</v>
      </c>
      <c r="H100" s="55">
        <v>44721</v>
      </c>
      <c r="I100" s="77" t="s">
        <v>6888</v>
      </c>
    </row>
    <row r="101" spans="1:11" s="17" customFormat="1" ht="31.5">
      <c r="A101" s="14" t="s">
        <v>7150</v>
      </c>
      <c r="B101" s="21" t="s">
        <v>7151</v>
      </c>
      <c r="C101" s="21" t="s">
        <v>7152</v>
      </c>
      <c r="D101" s="14" t="s">
        <v>7153</v>
      </c>
      <c r="E101" s="9" t="s">
        <v>4416</v>
      </c>
      <c r="F101" s="12">
        <v>0</v>
      </c>
      <c r="G101" s="14">
        <v>1</v>
      </c>
      <c r="H101" s="55">
        <v>45027</v>
      </c>
      <c r="I101" s="90" t="s">
        <v>7154</v>
      </c>
      <c r="J101" s="7"/>
      <c r="K101" s="7"/>
    </row>
    <row r="102" spans="1:11" s="17" customFormat="1" ht="16.5">
      <c r="A102" s="14" t="s">
        <v>7367</v>
      </c>
      <c r="B102" s="101" t="s">
        <v>8341</v>
      </c>
      <c r="C102" s="21" t="s">
        <v>7364</v>
      </c>
      <c r="D102" s="14" t="s">
        <v>7370</v>
      </c>
      <c r="E102" s="9" t="s">
        <v>4416</v>
      </c>
      <c r="F102" s="35">
        <v>0</v>
      </c>
      <c r="G102" s="35">
        <v>1</v>
      </c>
      <c r="H102" s="55">
        <v>45219</v>
      </c>
      <c r="I102" s="91" t="s">
        <v>7344</v>
      </c>
      <c r="J102" s="7"/>
      <c r="K102" s="7"/>
    </row>
    <row r="103" spans="1:11" ht="31.5">
      <c r="A103" s="14" t="s">
        <v>7368</v>
      </c>
      <c r="B103" s="21" t="s">
        <v>8340</v>
      </c>
      <c r="C103" s="21" t="s">
        <v>7365</v>
      </c>
      <c r="D103" s="14" t="s">
        <v>7371</v>
      </c>
      <c r="E103" s="9" t="s">
        <v>4416</v>
      </c>
      <c r="F103" s="35">
        <v>0</v>
      </c>
      <c r="G103" s="35">
        <v>1</v>
      </c>
      <c r="H103" s="55">
        <v>45219</v>
      </c>
      <c r="I103" s="91" t="s">
        <v>7197</v>
      </c>
    </row>
    <row r="104" spans="1:11" ht="63">
      <c r="A104" s="14" t="s">
        <v>7369</v>
      </c>
      <c r="B104" s="21" t="s">
        <v>8337</v>
      </c>
      <c r="C104" s="21" t="s">
        <v>7366</v>
      </c>
      <c r="D104" s="14" t="s">
        <v>7372</v>
      </c>
      <c r="E104" s="9" t="s">
        <v>4416</v>
      </c>
      <c r="F104" s="35">
        <v>0</v>
      </c>
      <c r="G104" s="35">
        <v>0</v>
      </c>
      <c r="H104" s="55">
        <v>45219</v>
      </c>
      <c r="I104" s="91" t="s">
        <v>7344</v>
      </c>
    </row>
    <row r="105" spans="1:11" ht="16.5">
      <c r="A105" s="14" t="s">
        <v>8318</v>
      </c>
      <c r="B105" s="100" t="s">
        <v>8339</v>
      </c>
      <c r="C105" s="21" t="s">
        <v>8319</v>
      </c>
      <c r="D105" s="14" t="s">
        <v>8329</v>
      </c>
      <c r="E105" s="14" t="s">
        <v>8328</v>
      </c>
      <c r="F105" s="35">
        <v>0</v>
      </c>
      <c r="G105" s="35">
        <v>0</v>
      </c>
      <c r="H105" s="55">
        <v>45219</v>
      </c>
      <c r="I105" s="91" t="s">
        <v>7344</v>
      </c>
    </row>
    <row r="106" spans="1:11" ht="16.5">
      <c r="A106" s="14" t="s">
        <v>8320</v>
      </c>
      <c r="B106" s="101" t="s">
        <v>8336</v>
      </c>
      <c r="C106" s="21" t="s">
        <v>8321</v>
      </c>
      <c r="D106" s="14" t="s">
        <v>8330</v>
      </c>
      <c r="E106" s="14" t="s">
        <v>8328</v>
      </c>
      <c r="F106" s="35">
        <v>0</v>
      </c>
      <c r="G106" s="35">
        <v>0</v>
      </c>
      <c r="H106" s="55">
        <v>45219</v>
      </c>
      <c r="I106" s="91" t="s">
        <v>7344</v>
      </c>
    </row>
    <row r="107" spans="1:11" ht="16.5">
      <c r="A107" s="14" t="s">
        <v>8326</v>
      </c>
      <c r="B107" s="100" t="s">
        <v>8334</v>
      </c>
      <c r="C107" s="21" t="s">
        <v>8327</v>
      </c>
      <c r="D107" s="14" t="s">
        <v>8333</v>
      </c>
      <c r="E107" s="14" t="s">
        <v>8328</v>
      </c>
      <c r="F107" s="35">
        <v>0</v>
      </c>
      <c r="G107" s="35">
        <v>1</v>
      </c>
      <c r="H107" s="55">
        <v>45219</v>
      </c>
      <c r="I107" s="91" t="s">
        <v>7344</v>
      </c>
    </row>
    <row r="108" spans="1:11" ht="31.5">
      <c r="A108" s="14" t="s">
        <v>8478</v>
      </c>
      <c r="B108" s="21" t="s">
        <v>8492</v>
      </c>
      <c r="C108" s="21" t="s">
        <v>8479</v>
      </c>
      <c r="D108" s="14" t="s">
        <v>8471</v>
      </c>
      <c r="E108" s="9" t="s">
        <v>3109</v>
      </c>
      <c r="F108" s="35">
        <v>0</v>
      </c>
      <c r="G108" s="35">
        <v>2</v>
      </c>
      <c r="H108" s="55">
        <v>45219</v>
      </c>
      <c r="I108" s="91" t="s">
        <v>7344</v>
      </c>
    </row>
    <row r="109" spans="1:11" ht="31.5">
      <c r="A109" s="14" t="s">
        <v>8480</v>
      </c>
      <c r="B109" s="101" t="s">
        <v>8493</v>
      </c>
      <c r="C109" s="21" t="s">
        <v>8481</v>
      </c>
      <c r="D109" s="14" t="s">
        <v>8472</v>
      </c>
      <c r="E109" s="9" t="s">
        <v>3109</v>
      </c>
      <c r="F109" s="35">
        <v>0</v>
      </c>
      <c r="G109" s="35">
        <v>2</v>
      </c>
      <c r="H109" s="55">
        <v>45219</v>
      </c>
      <c r="I109" s="91" t="s">
        <v>7344</v>
      </c>
    </row>
    <row r="110" spans="1:11" ht="33">
      <c r="A110" s="14" t="s">
        <v>8490</v>
      </c>
      <c r="B110" s="101" t="s">
        <v>8498</v>
      </c>
      <c r="C110" s="21" t="s">
        <v>8491</v>
      </c>
      <c r="D110" s="14" t="s">
        <v>8477</v>
      </c>
      <c r="E110" s="9" t="s">
        <v>3109</v>
      </c>
      <c r="F110" s="35">
        <v>0</v>
      </c>
      <c r="G110" s="35">
        <v>3</v>
      </c>
      <c r="H110" s="55">
        <v>45219</v>
      </c>
      <c r="I110" s="91" t="s">
        <v>7344</v>
      </c>
    </row>
    <row r="111" spans="1:11" ht="16.5">
      <c r="A111" s="9" t="s">
        <v>4412</v>
      </c>
      <c r="B111" s="18" t="s">
        <v>4531</v>
      </c>
      <c r="C111" s="32" t="s">
        <v>4408</v>
      </c>
      <c r="D111" s="9" t="s">
        <v>4404</v>
      </c>
      <c r="E111" s="9" t="s">
        <v>4416</v>
      </c>
      <c r="F111" s="14" t="s">
        <v>2607</v>
      </c>
      <c r="G111" s="14" t="s">
        <v>2607</v>
      </c>
      <c r="H111" s="9" t="s">
        <v>3235</v>
      </c>
      <c r="I111" s="25" t="s">
        <v>8195</v>
      </c>
    </row>
    <row r="112" spans="1:11" ht="31.5">
      <c r="A112" s="9" t="s">
        <v>4413</v>
      </c>
      <c r="B112" s="18" t="s">
        <v>3777</v>
      </c>
      <c r="C112" s="32" t="s">
        <v>4409</v>
      </c>
      <c r="D112" s="9" t="s">
        <v>4405</v>
      </c>
      <c r="E112" s="9" t="s">
        <v>4416</v>
      </c>
      <c r="F112" s="14" t="s">
        <v>2607</v>
      </c>
      <c r="G112" s="14" t="s">
        <v>2607</v>
      </c>
      <c r="H112" s="9" t="s">
        <v>3235</v>
      </c>
      <c r="I112" s="25" t="s">
        <v>8195</v>
      </c>
    </row>
    <row r="113" spans="1:9" ht="31.5">
      <c r="A113" s="9" t="s">
        <v>4414</v>
      </c>
      <c r="B113" s="18" t="s">
        <v>4532</v>
      </c>
      <c r="C113" s="32" t="s">
        <v>4410</v>
      </c>
      <c r="D113" s="9" t="s">
        <v>4406</v>
      </c>
      <c r="E113" s="9" t="s">
        <v>4416</v>
      </c>
      <c r="F113" s="14" t="s">
        <v>2607</v>
      </c>
      <c r="G113" s="14" t="s">
        <v>2607</v>
      </c>
      <c r="H113" s="9" t="s">
        <v>3235</v>
      </c>
      <c r="I113" s="25" t="s">
        <v>8195</v>
      </c>
    </row>
    <row r="114" spans="1:9" ht="16.5">
      <c r="A114" s="9" t="s">
        <v>4415</v>
      </c>
      <c r="B114" s="18" t="s">
        <v>4533</v>
      </c>
      <c r="C114" s="32" t="s">
        <v>4411</v>
      </c>
      <c r="D114" s="9" t="s">
        <v>4407</v>
      </c>
      <c r="E114" s="9" t="s">
        <v>4416</v>
      </c>
      <c r="F114" s="14" t="s">
        <v>2607</v>
      </c>
      <c r="G114" s="14" t="s">
        <v>2607</v>
      </c>
      <c r="H114" s="9" t="s">
        <v>3235</v>
      </c>
      <c r="I114" s="25" t="s">
        <v>8195</v>
      </c>
    </row>
    <row r="115" spans="1:9" ht="16.5">
      <c r="A115" s="9" t="s">
        <v>4525</v>
      </c>
      <c r="B115" s="18" t="s">
        <v>4534</v>
      </c>
      <c r="C115" s="32" t="s">
        <v>4529</v>
      </c>
      <c r="D115" s="9" t="s">
        <v>4527</v>
      </c>
      <c r="E115" s="12" t="s">
        <v>3104</v>
      </c>
      <c r="F115" s="14" t="s">
        <v>2607</v>
      </c>
      <c r="G115" s="14" t="s">
        <v>2607</v>
      </c>
      <c r="H115" s="9" t="s">
        <v>3235</v>
      </c>
      <c r="I115" s="25" t="s">
        <v>8195</v>
      </c>
    </row>
    <row r="116" spans="1:9" ht="16.5">
      <c r="A116" s="9" t="s">
        <v>4526</v>
      </c>
      <c r="B116" s="18" t="s">
        <v>4535</v>
      </c>
      <c r="C116" s="32" t="s">
        <v>4530</v>
      </c>
      <c r="D116" s="9" t="s">
        <v>4528</v>
      </c>
      <c r="E116" s="12" t="s">
        <v>3104</v>
      </c>
      <c r="F116" s="14" t="s">
        <v>2607</v>
      </c>
      <c r="G116" s="14" t="s">
        <v>2607</v>
      </c>
      <c r="H116" s="9" t="s">
        <v>3235</v>
      </c>
      <c r="I116" s="25" t="s">
        <v>8195</v>
      </c>
    </row>
    <row r="117" spans="1:9" ht="16.5">
      <c r="A117" s="9" t="s">
        <v>5365</v>
      </c>
      <c r="B117" s="18" t="s">
        <v>5383</v>
      </c>
      <c r="C117" s="18" t="s">
        <v>5372</v>
      </c>
      <c r="D117" s="9" t="s">
        <v>5375</v>
      </c>
      <c r="E117" s="9" t="s">
        <v>3109</v>
      </c>
      <c r="F117" s="14" t="s">
        <v>2607</v>
      </c>
      <c r="G117" s="14" t="s">
        <v>2607</v>
      </c>
      <c r="H117" s="9" t="s">
        <v>5152</v>
      </c>
      <c r="I117" s="25" t="s">
        <v>8180</v>
      </c>
    </row>
    <row r="118" spans="1:9" ht="16.5">
      <c r="A118" s="9" t="s">
        <v>5366</v>
      </c>
      <c r="B118" s="18" t="s">
        <v>5383</v>
      </c>
      <c r="C118" s="18" t="s">
        <v>5372</v>
      </c>
      <c r="D118" s="9" t="s">
        <v>5376</v>
      </c>
      <c r="E118" s="9" t="s">
        <v>3109</v>
      </c>
      <c r="F118" s="14" t="s">
        <v>2607</v>
      </c>
      <c r="G118" s="14" t="s">
        <v>2607</v>
      </c>
      <c r="H118" s="9" t="s">
        <v>5152</v>
      </c>
      <c r="I118" s="25" t="s">
        <v>8180</v>
      </c>
    </row>
    <row r="119" spans="1:9" ht="16.5">
      <c r="A119" s="9" t="s">
        <v>5367</v>
      </c>
      <c r="B119" s="18" t="s">
        <v>5383</v>
      </c>
      <c r="C119" s="18" t="s">
        <v>5372</v>
      </c>
      <c r="D119" s="9" t="s">
        <v>5377</v>
      </c>
      <c r="E119" s="9" t="s">
        <v>3109</v>
      </c>
      <c r="F119" s="14" t="s">
        <v>2607</v>
      </c>
      <c r="G119" s="14" t="s">
        <v>2607</v>
      </c>
      <c r="H119" s="9" t="s">
        <v>5152</v>
      </c>
      <c r="I119" s="25" t="s">
        <v>8180</v>
      </c>
    </row>
    <row r="120" spans="1:9" ht="16.5">
      <c r="A120" s="14" t="s">
        <v>7276</v>
      </c>
      <c r="B120" s="102" t="s">
        <v>8346</v>
      </c>
      <c r="C120" s="100" t="s">
        <v>8511</v>
      </c>
      <c r="D120" s="14" t="s">
        <v>7308</v>
      </c>
      <c r="E120" s="9" t="s">
        <v>3109</v>
      </c>
      <c r="F120" s="14" t="s">
        <v>2607</v>
      </c>
      <c r="G120" s="14" t="s">
        <v>2607</v>
      </c>
      <c r="H120" s="55">
        <v>45219</v>
      </c>
      <c r="I120" s="91" t="s">
        <v>7197</v>
      </c>
    </row>
  </sheetData>
  <sortState xmlns:xlrd2="http://schemas.microsoft.com/office/spreadsheetml/2017/richdata2" ref="A2:K120">
    <sortCondition descending="1" ref="F2:F120"/>
    <sortCondition ref="I2:I12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I30"/>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19" customWidth="1"/>
    <col min="3" max="3" width="30.6640625" style="19"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8" t="s">
        <v>2963</v>
      </c>
    </row>
    <row r="2" spans="1:9" ht="16.5">
      <c r="A2" s="9" t="s">
        <v>7017</v>
      </c>
      <c r="B2" s="32" t="s">
        <v>7022</v>
      </c>
      <c r="C2" s="32" t="s">
        <v>7018</v>
      </c>
      <c r="D2" s="9" t="s">
        <v>7019</v>
      </c>
      <c r="E2" s="12" t="s">
        <v>3167</v>
      </c>
      <c r="F2" s="10">
        <v>2</v>
      </c>
      <c r="G2" s="10">
        <v>5</v>
      </c>
      <c r="H2" s="55">
        <v>44875</v>
      </c>
      <c r="I2" s="77" t="s">
        <v>7003</v>
      </c>
    </row>
    <row r="3" spans="1:9" ht="16.5">
      <c r="A3" s="14" t="s">
        <v>7282</v>
      </c>
      <c r="B3" s="21" t="s">
        <v>7288</v>
      </c>
      <c r="C3" s="21" t="s">
        <v>7283</v>
      </c>
      <c r="D3" s="14" t="s">
        <v>7279</v>
      </c>
      <c r="E3" s="12" t="s">
        <v>3167</v>
      </c>
      <c r="F3" s="10">
        <v>0</v>
      </c>
      <c r="G3" s="10">
        <v>1</v>
      </c>
      <c r="H3" s="55">
        <v>45219</v>
      </c>
      <c r="I3" s="91" t="s">
        <v>7197</v>
      </c>
    </row>
    <row r="4" spans="1:9" ht="16.5">
      <c r="A4" s="14" t="s">
        <v>7284</v>
      </c>
      <c r="B4" s="21" t="s">
        <v>7290</v>
      </c>
      <c r="C4" s="21" t="s">
        <v>7285</v>
      </c>
      <c r="D4" s="14" t="s">
        <v>7280</v>
      </c>
      <c r="E4" s="12" t="s">
        <v>3167</v>
      </c>
      <c r="F4" s="10">
        <v>0</v>
      </c>
      <c r="G4" s="10">
        <v>0</v>
      </c>
      <c r="H4" s="55">
        <v>45219</v>
      </c>
      <c r="I4" s="91" t="s">
        <v>7197</v>
      </c>
    </row>
    <row r="5" spans="1:9" ht="31.5">
      <c r="A5" s="14" t="s">
        <v>7286</v>
      </c>
      <c r="B5" s="21" t="s">
        <v>7289</v>
      </c>
      <c r="C5" s="21" t="s">
        <v>7287</v>
      </c>
      <c r="D5" s="14" t="s">
        <v>7281</v>
      </c>
      <c r="E5" s="12" t="s">
        <v>3167</v>
      </c>
      <c r="F5" s="10">
        <v>0</v>
      </c>
      <c r="G5" s="10">
        <v>0</v>
      </c>
      <c r="H5" s="55">
        <v>45219</v>
      </c>
      <c r="I5" s="91" t="s">
        <v>7197</v>
      </c>
    </row>
    <row r="6" spans="1:9" ht="63">
      <c r="A6" s="14" t="s">
        <v>8400</v>
      </c>
      <c r="B6" s="21" t="s">
        <v>8419</v>
      </c>
      <c r="C6" s="21" t="s">
        <v>8401</v>
      </c>
      <c r="D6" s="14" t="s">
        <v>8392</v>
      </c>
      <c r="E6" s="12" t="s">
        <v>3167</v>
      </c>
      <c r="F6" s="14">
        <v>0</v>
      </c>
      <c r="G6" s="10">
        <v>0</v>
      </c>
      <c r="H6" s="55">
        <v>45219</v>
      </c>
      <c r="I6" s="91" t="s">
        <v>7344</v>
      </c>
    </row>
    <row r="7" spans="1:9" ht="47.25">
      <c r="A7" s="14" t="s">
        <v>8402</v>
      </c>
      <c r="B7" s="21" t="s">
        <v>8420</v>
      </c>
      <c r="C7" s="21" t="s">
        <v>8403</v>
      </c>
      <c r="D7" s="14" t="s">
        <v>8393</v>
      </c>
      <c r="E7" s="12" t="s">
        <v>3167</v>
      </c>
      <c r="F7" s="14">
        <v>0</v>
      </c>
      <c r="G7" s="10">
        <v>0</v>
      </c>
      <c r="H7" s="55">
        <v>45219</v>
      </c>
      <c r="I7" s="91" t="s">
        <v>7344</v>
      </c>
    </row>
    <row r="8" spans="1:9" ht="31.5">
      <c r="A8" s="14" t="s">
        <v>8404</v>
      </c>
      <c r="B8" s="21" t="s">
        <v>8421</v>
      </c>
      <c r="C8" s="21" t="s">
        <v>8405</v>
      </c>
      <c r="D8" s="14" t="s">
        <v>8394</v>
      </c>
      <c r="E8" s="12" t="s">
        <v>3167</v>
      </c>
      <c r="F8" s="14">
        <v>0</v>
      </c>
      <c r="G8" s="10">
        <v>0</v>
      </c>
      <c r="H8" s="55">
        <v>45219</v>
      </c>
      <c r="I8" s="91" t="s">
        <v>7344</v>
      </c>
    </row>
    <row r="9" spans="1:9" ht="31.5">
      <c r="A9" s="14" t="s">
        <v>8406</v>
      </c>
      <c r="B9" s="21" t="s">
        <v>8422</v>
      </c>
      <c r="C9" s="21" t="s">
        <v>8407</v>
      </c>
      <c r="D9" s="14" t="s">
        <v>8395</v>
      </c>
      <c r="E9" s="12" t="s">
        <v>3167</v>
      </c>
      <c r="F9" s="14">
        <v>0</v>
      </c>
      <c r="G9" s="10">
        <v>0</v>
      </c>
      <c r="H9" s="55">
        <v>45219</v>
      </c>
      <c r="I9" s="91" t="s">
        <v>7344</v>
      </c>
    </row>
    <row r="10" spans="1:9" ht="63">
      <c r="A10" s="14" t="s">
        <v>8408</v>
      </c>
      <c r="B10" s="21" t="s">
        <v>8423</v>
      </c>
      <c r="C10" s="21" t="s">
        <v>8409</v>
      </c>
      <c r="D10" s="14" t="s">
        <v>8396</v>
      </c>
      <c r="E10" s="12" t="s">
        <v>3167</v>
      </c>
      <c r="F10" s="14">
        <v>0</v>
      </c>
      <c r="G10" s="10">
        <v>0</v>
      </c>
      <c r="H10" s="55">
        <v>45219</v>
      </c>
      <c r="I10" s="91" t="s">
        <v>7344</v>
      </c>
    </row>
    <row r="11" spans="1:9" ht="78.75">
      <c r="A11" s="14" t="s">
        <v>8410</v>
      </c>
      <c r="B11" s="21" t="s">
        <v>8424</v>
      </c>
      <c r="C11" s="21" t="s">
        <v>8411</v>
      </c>
      <c r="D11" s="14" t="s">
        <v>8397</v>
      </c>
      <c r="E11" s="12" t="s">
        <v>3167</v>
      </c>
      <c r="F11" s="14">
        <v>0</v>
      </c>
      <c r="G11" s="10">
        <v>0</v>
      </c>
      <c r="H11" s="55">
        <v>45219</v>
      </c>
      <c r="I11" s="91" t="s">
        <v>7344</v>
      </c>
    </row>
    <row r="12" spans="1:9" ht="78.75">
      <c r="A12" s="14" t="s">
        <v>8412</v>
      </c>
      <c r="B12" s="21" t="s">
        <v>8424</v>
      </c>
      <c r="C12" s="21" t="s">
        <v>8411</v>
      </c>
      <c r="D12" s="14" t="s">
        <v>8398</v>
      </c>
      <c r="E12" s="12" t="s">
        <v>3167</v>
      </c>
      <c r="F12" s="14">
        <v>0</v>
      </c>
      <c r="G12" s="10">
        <v>0</v>
      </c>
      <c r="H12" s="55">
        <v>45219</v>
      </c>
      <c r="I12" s="91" t="s">
        <v>7344</v>
      </c>
    </row>
    <row r="13" spans="1:9" ht="94.5">
      <c r="A13" s="14" t="s">
        <v>8413</v>
      </c>
      <c r="B13" s="21" t="s">
        <v>8425</v>
      </c>
      <c r="C13" s="21" t="s">
        <v>8414</v>
      </c>
      <c r="D13" s="14" t="s">
        <v>8399</v>
      </c>
      <c r="E13" s="12" t="s">
        <v>3167</v>
      </c>
      <c r="F13" s="14">
        <v>0</v>
      </c>
      <c r="G13" s="10">
        <v>0</v>
      </c>
      <c r="H13" s="55">
        <v>45219</v>
      </c>
      <c r="I13" s="91" t="s">
        <v>7344</v>
      </c>
    </row>
    <row r="14" spans="1:9" ht="16.5">
      <c r="A14" s="9" t="s">
        <v>7020</v>
      </c>
      <c r="B14" s="32" t="s">
        <v>7022</v>
      </c>
      <c r="C14" s="32" t="s">
        <v>7018</v>
      </c>
      <c r="D14" s="9" t="s">
        <v>7021</v>
      </c>
      <c r="E14" s="12" t="s">
        <v>3167</v>
      </c>
      <c r="F14" s="10">
        <v>0</v>
      </c>
      <c r="G14" s="35">
        <v>7</v>
      </c>
      <c r="H14" s="55">
        <v>44875</v>
      </c>
      <c r="I14" s="77" t="s">
        <v>7003</v>
      </c>
    </row>
    <row r="15" spans="1:9" ht="47.25">
      <c r="A15" s="14" t="s">
        <v>6998</v>
      </c>
      <c r="B15" s="21" t="s">
        <v>7016</v>
      </c>
      <c r="C15" s="21" t="s">
        <v>7002</v>
      </c>
      <c r="D15" s="14" t="s">
        <v>6999</v>
      </c>
      <c r="E15" s="12" t="s">
        <v>3167</v>
      </c>
      <c r="F15" s="10">
        <v>0</v>
      </c>
      <c r="G15" s="10">
        <v>0</v>
      </c>
      <c r="H15" s="55">
        <v>44893</v>
      </c>
      <c r="I15" s="77" t="s">
        <v>7003</v>
      </c>
    </row>
    <row r="16" spans="1:9" ht="47.25">
      <c r="A16" s="14" t="s">
        <v>7000</v>
      </c>
      <c r="B16" s="21" t="s">
        <v>7016</v>
      </c>
      <c r="C16" s="21" t="s">
        <v>7002</v>
      </c>
      <c r="D16" s="14" t="s">
        <v>7001</v>
      </c>
      <c r="E16" s="12" t="s">
        <v>3167</v>
      </c>
      <c r="F16" s="10">
        <v>0</v>
      </c>
      <c r="G16" s="10">
        <v>0</v>
      </c>
      <c r="H16" s="55">
        <v>44893</v>
      </c>
      <c r="I16" s="77" t="s">
        <v>7003</v>
      </c>
    </row>
    <row r="17" spans="1:9" ht="16.5">
      <c r="A17" s="9" t="s">
        <v>3368</v>
      </c>
      <c r="B17" s="32" t="s">
        <v>4024</v>
      </c>
      <c r="C17" s="32" t="s">
        <v>3369</v>
      </c>
      <c r="D17" s="14" t="s">
        <v>3374</v>
      </c>
      <c r="E17" s="12" t="s">
        <v>3167</v>
      </c>
      <c r="F17" s="10">
        <v>0</v>
      </c>
      <c r="G17" s="10">
        <v>0</v>
      </c>
      <c r="H17" s="9" t="s">
        <v>3327</v>
      </c>
      <c r="I17" s="27" t="s">
        <v>3181</v>
      </c>
    </row>
    <row r="18" spans="1:9" ht="16.5">
      <c r="A18" s="9" t="s">
        <v>3370</v>
      </c>
      <c r="B18" s="32" t="s">
        <v>4025</v>
      </c>
      <c r="C18" s="32" t="s">
        <v>3371</v>
      </c>
      <c r="D18" s="14" t="s">
        <v>3375</v>
      </c>
      <c r="E18" s="12" t="s">
        <v>3167</v>
      </c>
      <c r="F18" s="10">
        <v>0</v>
      </c>
      <c r="G18" s="10">
        <v>7</v>
      </c>
      <c r="H18" s="9" t="s">
        <v>3327</v>
      </c>
      <c r="I18" s="27" t="s">
        <v>4447</v>
      </c>
    </row>
    <row r="19" spans="1:9" ht="16.5">
      <c r="A19" s="9" t="s">
        <v>3372</v>
      </c>
      <c r="B19" s="32" t="s">
        <v>4026</v>
      </c>
      <c r="C19" s="32" t="s">
        <v>3373</v>
      </c>
      <c r="D19" s="14" t="s">
        <v>3376</v>
      </c>
      <c r="E19" s="12" t="s">
        <v>3167</v>
      </c>
      <c r="F19" s="10">
        <v>0</v>
      </c>
      <c r="G19" s="10">
        <v>13</v>
      </c>
      <c r="H19" s="9" t="s">
        <v>3327</v>
      </c>
      <c r="I19" s="27" t="s">
        <v>4447</v>
      </c>
    </row>
    <row r="20" spans="1:9" ht="16.5">
      <c r="A20" s="9" t="s">
        <v>4536</v>
      </c>
      <c r="B20" s="32" t="s">
        <v>8415</v>
      </c>
      <c r="C20" s="32" t="s">
        <v>4537</v>
      </c>
      <c r="D20" s="9" t="s">
        <v>4538</v>
      </c>
      <c r="E20" s="12" t="s">
        <v>3167</v>
      </c>
      <c r="F20" s="10">
        <v>0</v>
      </c>
      <c r="G20" s="10">
        <v>0</v>
      </c>
      <c r="H20" s="9" t="s">
        <v>3235</v>
      </c>
      <c r="I20" s="27" t="s">
        <v>4447</v>
      </c>
    </row>
    <row r="21" spans="1:9" ht="16.5">
      <c r="A21" s="9" t="s">
        <v>4539</v>
      </c>
      <c r="B21" s="32" t="s">
        <v>8416</v>
      </c>
      <c r="C21" s="32" t="s">
        <v>4540</v>
      </c>
      <c r="D21" s="9" t="s">
        <v>4541</v>
      </c>
      <c r="E21" s="12" t="s">
        <v>3167</v>
      </c>
      <c r="F21" s="10">
        <v>0</v>
      </c>
      <c r="G21" s="10">
        <v>1</v>
      </c>
      <c r="H21" s="9" t="s">
        <v>3327</v>
      </c>
      <c r="I21" s="27" t="s">
        <v>4447</v>
      </c>
    </row>
    <row r="22" spans="1:9" ht="16.5">
      <c r="A22" s="9" t="s">
        <v>4542</v>
      </c>
      <c r="B22" s="32" t="s">
        <v>8417</v>
      </c>
      <c r="C22" s="32" t="s">
        <v>4543</v>
      </c>
      <c r="D22" s="9" t="s">
        <v>4544</v>
      </c>
      <c r="E22" s="12" t="s">
        <v>3167</v>
      </c>
      <c r="F22" s="10">
        <v>0</v>
      </c>
      <c r="G22" s="10">
        <v>0</v>
      </c>
      <c r="H22" s="9" t="s">
        <v>3327</v>
      </c>
      <c r="I22" s="27" t="s">
        <v>4447</v>
      </c>
    </row>
    <row r="23" spans="1:9" ht="16.5">
      <c r="A23" s="9" t="s">
        <v>4545</v>
      </c>
      <c r="B23" s="32" t="s">
        <v>8418</v>
      </c>
      <c r="C23" s="32" t="s">
        <v>4546</v>
      </c>
      <c r="D23" s="9" t="s">
        <v>4547</v>
      </c>
      <c r="E23" s="12" t="s">
        <v>3167</v>
      </c>
      <c r="F23" s="10">
        <v>0</v>
      </c>
      <c r="G23" s="10">
        <v>0</v>
      </c>
      <c r="H23" s="9" t="s">
        <v>3327</v>
      </c>
      <c r="I23" s="27" t="s">
        <v>4447</v>
      </c>
    </row>
    <row r="24" spans="1:9" ht="16.5">
      <c r="A24" s="12" t="s">
        <v>826</v>
      </c>
      <c r="B24" s="18" t="s">
        <v>4031</v>
      </c>
      <c r="C24" s="18" t="s">
        <v>3170</v>
      </c>
      <c r="D24" s="12" t="s">
        <v>827</v>
      </c>
      <c r="E24" s="12" t="s">
        <v>5109</v>
      </c>
      <c r="F24" s="10">
        <v>0</v>
      </c>
      <c r="G24" s="10">
        <v>2</v>
      </c>
      <c r="H24" s="9" t="s">
        <v>4548</v>
      </c>
      <c r="I24" s="25" t="s">
        <v>8516</v>
      </c>
    </row>
    <row r="25" spans="1:9" ht="16.5">
      <c r="A25" s="12" t="s">
        <v>824</v>
      </c>
      <c r="B25" s="18" t="s">
        <v>4030</v>
      </c>
      <c r="C25" s="18" t="s">
        <v>3169</v>
      </c>
      <c r="D25" s="12" t="s">
        <v>825</v>
      </c>
      <c r="E25" s="12" t="s">
        <v>3167</v>
      </c>
      <c r="F25" s="10">
        <v>0</v>
      </c>
      <c r="G25" s="10">
        <v>1</v>
      </c>
      <c r="H25" s="9" t="s">
        <v>4548</v>
      </c>
      <c r="I25" s="25" t="s">
        <v>8516</v>
      </c>
    </row>
    <row r="26" spans="1:9" ht="16.5">
      <c r="A26" s="12" t="s">
        <v>822</v>
      </c>
      <c r="B26" s="18" t="s">
        <v>4028</v>
      </c>
      <c r="C26" s="18" t="s">
        <v>3168</v>
      </c>
      <c r="D26" s="12" t="s">
        <v>823</v>
      </c>
      <c r="E26" s="12" t="s">
        <v>3167</v>
      </c>
      <c r="F26" s="10">
        <v>0</v>
      </c>
      <c r="G26" s="10">
        <v>1</v>
      </c>
      <c r="H26" s="9" t="s">
        <v>4548</v>
      </c>
      <c r="I26" s="25" t="s">
        <v>8516</v>
      </c>
    </row>
    <row r="27" spans="1:9" ht="16.5">
      <c r="A27" s="12" t="s">
        <v>818</v>
      </c>
      <c r="B27" s="18" t="s">
        <v>819</v>
      </c>
      <c r="C27" s="18" t="s">
        <v>820</v>
      </c>
      <c r="D27" s="12" t="s">
        <v>821</v>
      </c>
      <c r="E27" s="12" t="s">
        <v>3167</v>
      </c>
      <c r="F27" s="10">
        <v>0</v>
      </c>
      <c r="G27" s="10">
        <v>3</v>
      </c>
      <c r="H27" s="9" t="s">
        <v>304</v>
      </c>
      <c r="I27" s="25" t="s">
        <v>8515</v>
      </c>
    </row>
    <row r="28" spans="1:9" ht="31.5">
      <c r="A28" s="12" t="s">
        <v>815</v>
      </c>
      <c r="B28" s="18" t="s">
        <v>4029</v>
      </c>
      <c r="C28" s="18" t="s">
        <v>816</v>
      </c>
      <c r="D28" s="12" t="s">
        <v>817</v>
      </c>
      <c r="E28" s="12" t="s">
        <v>3167</v>
      </c>
      <c r="F28" s="10">
        <v>0</v>
      </c>
      <c r="G28" s="10">
        <v>0</v>
      </c>
      <c r="H28" s="9" t="s">
        <v>304</v>
      </c>
      <c r="I28" s="25" t="s">
        <v>8515</v>
      </c>
    </row>
    <row r="29" spans="1:9" ht="31.5">
      <c r="A29" s="12" t="s">
        <v>808</v>
      </c>
      <c r="B29" s="18" t="s">
        <v>809</v>
      </c>
      <c r="C29" s="18" t="s">
        <v>810</v>
      </c>
      <c r="D29" s="12" t="s">
        <v>811</v>
      </c>
      <c r="E29" s="12" t="s">
        <v>3167</v>
      </c>
      <c r="F29" s="10">
        <v>0</v>
      </c>
      <c r="G29" s="10">
        <v>0</v>
      </c>
      <c r="H29" s="9" t="s">
        <v>304</v>
      </c>
      <c r="I29" s="25" t="s">
        <v>8515</v>
      </c>
    </row>
    <row r="30" spans="1:9" ht="16.5">
      <c r="A30" s="12" t="s">
        <v>812</v>
      </c>
      <c r="B30" s="18" t="s">
        <v>4027</v>
      </c>
      <c r="C30" s="18" t="s">
        <v>813</v>
      </c>
      <c r="D30" s="12" t="s">
        <v>814</v>
      </c>
      <c r="E30" s="12" t="s">
        <v>3167</v>
      </c>
      <c r="F30" s="10">
        <v>0</v>
      </c>
      <c r="G30" s="10">
        <v>2</v>
      </c>
      <c r="H30" s="9" t="s">
        <v>304</v>
      </c>
      <c r="I30" s="25" t="s">
        <v>8515</v>
      </c>
    </row>
  </sheetData>
  <sortState xmlns:xlrd2="http://schemas.microsoft.com/office/spreadsheetml/2017/richdata2" ref="A2:I31">
    <sortCondition descending="1" ref="F2:F31"/>
    <sortCondition descending="1" ref="I2:I31"/>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tabColor rgb="FFFFFF00"/>
  </sheetPr>
  <dimension ref="A1:I22"/>
  <sheetViews>
    <sheetView zoomScaleNormal="100" workbookViewId="0">
      <pane ySplit="1" topLeftCell="A14" activePane="bottomLeft" state="frozen"/>
      <selection activeCell="L298" sqref="L298"/>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5" style="26" bestFit="1" customWidth="1"/>
    <col min="10" max="16384" width="9.1640625" style="23"/>
  </cols>
  <sheetData>
    <row r="1" spans="1:9" s="17" customFormat="1" ht="33">
      <c r="A1" s="8" t="s">
        <v>1413</v>
      </c>
      <c r="B1" s="8" t="s">
        <v>1414</v>
      </c>
      <c r="C1" s="8" t="s">
        <v>1415</v>
      </c>
      <c r="D1" s="8" t="s">
        <v>1416</v>
      </c>
      <c r="E1" s="8" t="s">
        <v>1417</v>
      </c>
      <c r="F1" s="8" t="s">
        <v>8519</v>
      </c>
      <c r="G1" s="8" t="s">
        <v>6461</v>
      </c>
      <c r="H1" s="8" t="s">
        <v>1418</v>
      </c>
      <c r="I1" s="28" t="s">
        <v>2963</v>
      </c>
    </row>
    <row r="2" spans="1:9" ht="16.5">
      <c r="A2" s="9" t="s">
        <v>3325</v>
      </c>
      <c r="B2" s="18" t="s">
        <v>3746</v>
      </c>
      <c r="C2" s="32" t="s">
        <v>3326</v>
      </c>
      <c r="D2" s="14" t="s">
        <v>3331</v>
      </c>
      <c r="E2" s="12" t="s">
        <v>3128</v>
      </c>
      <c r="F2" s="35">
        <v>2</v>
      </c>
      <c r="G2" s="35">
        <v>3</v>
      </c>
      <c r="H2" s="9" t="s">
        <v>3235</v>
      </c>
      <c r="I2" s="25" t="s">
        <v>8195</v>
      </c>
    </row>
    <row r="3" spans="1:9" ht="63">
      <c r="A3" s="16" t="s">
        <v>7268</v>
      </c>
      <c r="B3" s="16" t="s">
        <v>8381</v>
      </c>
      <c r="C3" s="16" t="s">
        <v>7269</v>
      </c>
      <c r="D3" s="14" t="s">
        <v>7271</v>
      </c>
      <c r="E3" s="12" t="s">
        <v>3128</v>
      </c>
      <c r="F3" s="35">
        <v>2</v>
      </c>
      <c r="G3" s="35">
        <v>2</v>
      </c>
      <c r="H3" s="55">
        <v>45219</v>
      </c>
      <c r="I3" s="91" t="s">
        <v>7197</v>
      </c>
    </row>
    <row r="4" spans="1:9" ht="16.5">
      <c r="A4" s="12" t="s">
        <v>836</v>
      </c>
      <c r="B4" s="13" t="s">
        <v>837</v>
      </c>
      <c r="C4" s="13" t="s">
        <v>838</v>
      </c>
      <c r="D4" s="12" t="s">
        <v>839</v>
      </c>
      <c r="E4" s="12" t="s">
        <v>3128</v>
      </c>
      <c r="F4" s="35">
        <v>1</v>
      </c>
      <c r="G4" s="35">
        <v>2</v>
      </c>
      <c r="H4" s="12" t="s">
        <v>266</v>
      </c>
      <c r="I4" s="25" t="s">
        <v>8184</v>
      </c>
    </row>
    <row r="5" spans="1:9" ht="16.5">
      <c r="A5" s="14" t="s">
        <v>4402</v>
      </c>
      <c r="B5" s="16" t="s">
        <v>4401</v>
      </c>
      <c r="C5" s="16" t="s">
        <v>4400</v>
      </c>
      <c r="D5" s="14" t="s">
        <v>4399</v>
      </c>
      <c r="E5" s="12" t="s">
        <v>3128</v>
      </c>
      <c r="F5" s="35">
        <v>1</v>
      </c>
      <c r="G5" s="35">
        <v>2</v>
      </c>
      <c r="H5" s="9" t="s">
        <v>4403</v>
      </c>
      <c r="I5" s="25" t="s">
        <v>8195</v>
      </c>
    </row>
    <row r="6" spans="1:9" ht="63">
      <c r="A6" s="16" t="s">
        <v>7263</v>
      </c>
      <c r="B6" s="16" t="s">
        <v>8380</v>
      </c>
      <c r="C6" s="16" t="s">
        <v>7264</v>
      </c>
      <c r="D6" s="14" t="s">
        <v>7270</v>
      </c>
      <c r="E6" s="12" t="s">
        <v>3128</v>
      </c>
      <c r="F6" s="35">
        <v>1</v>
      </c>
      <c r="G6" s="35">
        <v>4</v>
      </c>
      <c r="H6" s="55">
        <v>45219</v>
      </c>
      <c r="I6" s="91" t="s">
        <v>7197</v>
      </c>
    </row>
    <row r="7" spans="1:9" ht="78.75">
      <c r="A7" s="16" t="s">
        <v>8385</v>
      </c>
      <c r="B7" s="16" t="s">
        <v>8386</v>
      </c>
      <c r="C7" s="16" t="s">
        <v>8387</v>
      </c>
      <c r="D7" s="14" t="s">
        <v>8382</v>
      </c>
      <c r="E7" s="12" t="s">
        <v>3128</v>
      </c>
      <c r="F7" s="35">
        <v>1</v>
      </c>
      <c r="G7" s="35">
        <v>1</v>
      </c>
      <c r="H7" s="55">
        <v>44854</v>
      </c>
      <c r="I7" s="91" t="s">
        <v>7344</v>
      </c>
    </row>
    <row r="8" spans="1:9" ht="78.75">
      <c r="A8" s="16" t="s">
        <v>8388</v>
      </c>
      <c r="B8" s="16" t="s">
        <v>8386</v>
      </c>
      <c r="C8" s="16" t="s">
        <v>8387</v>
      </c>
      <c r="D8" s="14" t="s">
        <v>8383</v>
      </c>
      <c r="E8" s="12" t="s">
        <v>3128</v>
      </c>
      <c r="F8" s="35">
        <v>1</v>
      </c>
      <c r="G8" s="35">
        <v>1</v>
      </c>
      <c r="H8" s="55">
        <v>45219</v>
      </c>
      <c r="I8" s="91" t="s">
        <v>7197</v>
      </c>
    </row>
    <row r="9" spans="1:9" ht="31.5">
      <c r="A9" s="16" t="s">
        <v>8391</v>
      </c>
      <c r="B9" s="16" t="s">
        <v>8389</v>
      </c>
      <c r="C9" s="16" t="s">
        <v>8390</v>
      </c>
      <c r="D9" s="14" t="s">
        <v>8384</v>
      </c>
      <c r="E9" s="12" t="s">
        <v>3128</v>
      </c>
      <c r="F9" s="35">
        <v>1</v>
      </c>
      <c r="G9" s="35">
        <v>2</v>
      </c>
      <c r="H9" s="55">
        <v>45219</v>
      </c>
      <c r="I9" s="91" t="s">
        <v>7197</v>
      </c>
    </row>
    <row r="10" spans="1:9" ht="31.5">
      <c r="A10" s="12" t="s">
        <v>840</v>
      </c>
      <c r="B10" s="13" t="s">
        <v>841</v>
      </c>
      <c r="C10" s="13" t="s">
        <v>842</v>
      </c>
      <c r="D10" s="12" t="s">
        <v>843</v>
      </c>
      <c r="E10" s="12" t="s">
        <v>3128</v>
      </c>
      <c r="F10" s="10">
        <v>0</v>
      </c>
      <c r="G10" s="10">
        <v>0</v>
      </c>
      <c r="H10" s="12" t="s">
        <v>266</v>
      </c>
      <c r="I10" s="25" t="s">
        <v>8184</v>
      </c>
    </row>
    <row r="11" spans="1:9" ht="31.5">
      <c r="A11" s="12" t="s">
        <v>831</v>
      </c>
      <c r="B11" s="13" t="s">
        <v>3747</v>
      </c>
      <c r="C11" s="13" t="s">
        <v>832</v>
      </c>
      <c r="D11" s="12" t="s">
        <v>833</v>
      </c>
      <c r="E11" s="12" t="s">
        <v>3128</v>
      </c>
      <c r="F11" s="10">
        <v>0</v>
      </c>
      <c r="G11" s="10">
        <v>0</v>
      </c>
      <c r="H11" s="12" t="s">
        <v>266</v>
      </c>
      <c r="I11" s="25" t="s">
        <v>8184</v>
      </c>
    </row>
    <row r="12" spans="1:9" ht="47.25">
      <c r="A12" s="12" t="s">
        <v>828</v>
      </c>
      <c r="B12" s="13" t="s">
        <v>3749</v>
      </c>
      <c r="C12" s="13" t="s">
        <v>829</v>
      </c>
      <c r="D12" s="12" t="s">
        <v>830</v>
      </c>
      <c r="E12" s="12" t="s">
        <v>3128</v>
      </c>
      <c r="F12" s="10">
        <v>0</v>
      </c>
      <c r="G12" s="10">
        <v>0</v>
      </c>
      <c r="H12" s="12" t="s">
        <v>266</v>
      </c>
      <c r="I12" s="25" t="s">
        <v>8205</v>
      </c>
    </row>
    <row r="13" spans="1:9" ht="31.5">
      <c r="A13" s="12" t="s">
        <v>834</v>
      </c>
      <c r="B13" s="13" t="s">
        <v>3750</v>
      </c>
      <c r="C13" s="13" t="s">
        <v>2633</v>
      </c>
      <c r="D13" s="12" t="s">
        <v>835</v>
      </c>
      <c r="E13" s="12" t="s">
        <v>3128</v>
      </c>
      <c r="F13" s="10">
        <v>0</v>
      </c>
      <c r="G13" s="10">
        <v>0</v>
      </c>
      <c r="H13" s="12" t="s">
        <v>266</v>
      </c>
      <c r="I13" s="25" t="s">
        <v>8205</v>
      </c>
    </row>
    <row r="14" spans="1:9" ht="31.5">
      <c r="A14" s="12" t="s">
        <v>844</v>
      </c>
      <c r="B14" s="13" t="s">
        <v>3753</v>
      </c>
      <c r="C14" s="13" t="s">
        <v>845</v>
      </c>
      <c r="D14" s="12" t="s">
        <v>846</v>
      </c>
      <c r="E14" s="12" t="s">
        <v>3128</v>
      </c>
      <c r="F14" s="10">
        <v>0</v>
      </c>
      <c r="G14" s="10">
        <v>1</v>
      </c>
      <c r="H14" s="12" t="s">
        <v>266</v>
      </c>
      <c r="I14" s="25" t="s">
        <v>8205</v>
      </c>
    </row>
    <row r="15" spans="1:9" ht="31.5">
      <c r="A15" s="12" t="s">
        <v>0</v>
      </c>
      <c r="B15" s="13" t="s">
        <v>3755</v>
      </c>
      <c r="C15" s="13" t="s">
        <v>1</v>
      </c>
      <c r="D15" s="12" t="s">
        <v>2</v>
      </c>
      <c r="E15" s="12" t="s">
        <v>3128</v>
      </c>
      <c r="F15" s="10">
        <v>0</v>
      </c>
      <c r="G15" s="10">
        <v>2</v>
      </c>
      <c r="H15" s="12" t="s">
        <v>266</v>
      </c>
      <c r="I15" s="25" t="s">
        <v>8205</v>
      </c>
    </row>
    <row r="16" spans="1:9" ht="31.5">
      <c r="A16" s="12" t="s">
        <v>3</v>
      </c>
      <c r="B16" s="13" t="s">
        <v>3751</v>
      </c>
      <c r="C16" s="13" t="s">
        <v>4</v>
      </c>
      <c r="D16" s="12" t="s">
        <v>5</v>
      </c>
      <c r="E16" s="12" t="s">
        <v>5120</v>
      </c>
      <c r="F16" s="10">
        <v>0</v>
      </c>
      <c r="G16" s="10">
        <v>0</v>
      </c>
      <c r="H16" s="12" t="s">
        <v>266</v>
      </c>
      <c r="I16" s="25" t="s">
        <v>8184</v>
      </c>
    </row>
    <row r="17" spans="1:9" ht="31.5">
      <c r="A17" s="12" t="s">
        <v>6</v>
      </c>
      <c r="B17" s="13" t="s">
        <v>3748</v>
      </c>
      <c r="C17" s="13" t="s">
        <v>7</v>
      </c>
      <c r="D17" s="12" t="s">
        <v>8</v>
      </c>
      <c r="E17" s="12" t="s">
        <v>3129</v>
      </c>
      <c r="F17" s="10">
        <v>0</v>
      </c>
      <c r="G17" s="10">
        <v>0</v>
      </c>
      <c r="H17" s="12" t="s">
        <v>266</v>
      </c>
      <c r="I17" s="25" t="s">
        <v>8184</v>
      </c>
    </row>
    <row r="18" spans="1:9" ht="16.5">
      <c r="A18" s="12" t="s">
        <v>9</v>
      </c>
      <c r="B18" s="13" t="s">
        <v>3754</v>
      </c>
      <c r="C18" s="13" t="s">
        <v>10</v>
      </c>
      <c r="D18" s="12" t="s">
        <v>11</v>
      </c>
      <c r="E18" s="12" t="s">
        <v>3128</v>
      </c>
      <c r="F18" s="10">
        <v>0</v>
      </c>
      <c r="G18" s="10">
        <v>2</v>
      </c>
      <c r="H18" s="12" t="s">
        <v>266</v>
      </c>
      <c r="I18" s="25" t="s">
        <v>8205</v>
      </c>
    </row>
    <row r="19" spans="1:9" ht="31.5">
      <c r="A19" s="12" t="s">
        <v>12</v>
      </c>
      <c r="B19" s="18" t="s">
        <v>3752</v>
      </c>
      <c r="C19" s="18" t="s">
        <v>2634</v>
      </c>
      <c r="D19" s="12" t="s">
        <v>13</v>
      </c>
      <c r="E19" s="12" t="s">
        <v>3128</v>
      </c>
      <c r="F19" s="10">
        <v>0</v>
      </c>
      <c r="G19" s="10">
        <v>1</v>
      </c>
      <c r="H19" s="12" t="s">
        <v>877</v>
      </c>
      <c r="I19" s="27" t="s">
        <v>8183</v>
      </c>
    </row>
    <row r="20" spans="1:9" ht="16.5">
      <c r="A20" s="9" t="s">
        <v>3320</v>
      </c>
      <c r="B20" s="18" t="s">
        <v>3744</v>
      </c>
      <c r="C20" s="32" t="s">
        <v>3321</v>
      </c>
      <c r="D20" s="14" t="s">
        <v>3330</v>
      </c>
      <c r="E20" s="12" t="s">
        <v>3128</v>
      </c>
      <c r="F20" s="10">
        <v>0</v>
      </c>
      <c r="G20" s="10">
        <v>1</v>
      </c>
      <c r="H20" s="9" t="s">
        <v>3327</v>
      </c>
      <c r="I20" s="25" t="s">
        <v>8195</v>
      </c>
    </row>
    <row r="21" spans="1:9" ht="16.5">
      <c r="A21" s="9" t="s">
        <v>3322</v>
      </c>
      <c r="B21" s="18" t="s">
        <v>3744</v>
      </c>
      <c r="C21" s="32" t="s">
        <v>3321</v>
      </c>
      <c r="D21" s="14" t="s">
        <v>3328</v>
      </c>
      <c r="E21" s="12" t="s">
        <v>3129</v>
      </c>
      <c r="F21" s="10">
        <v>0</v>
      </c>
      <c r="G21" s="10">
        <v>1</v>
      </c>
      <c r="H21" s="9" t="s">
        <v>3327</v>
      </c>
      <c r="I21" s="25" t="s">
        <v>8195</v>
      </c>
    </row>
    <row r="22" spans="1:9" ht="31.5">
      <c r="A22" s="9" t="s">
        <v>3323</v>
      </c>
      <c r="B22" s="18" t="s">
        <v>3745</v>
      </c>
      <c r="C22" s="32" t="s">
        <v>3324</v>
      </c>
      <c r="D22" s="14" t="s">
        <v>3329</v>
      </c>
      <c r="E22" s="12" t="s">
        <v>3128</v>
      </c>
      <c r="F22" s="10">
        <v>0</v>
      </c>
      <c r="G22" s="10">
        <v>1</v>
      </c>
      <c r="H22" s="9" t="s">
        <v>3327</v>
      </c>
      <c r="I22" s="25" t="s">
        <v>8195</v>
      </c>
    </row>
  </sheetData>
  <sortState xmlns:xlrd2="http://schemas.microsoft.com/office/spreadsheetml/2017/richdata2" ref="A2:K23">
    <sortCondition descending="1" ref="F2:F23"/>
    <sortCondition ref="I2:I23"/>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I7"/>
  <sheetViews>
    <sheetView zoomScaleNormal="100" workbookViewId="0">
      <pane ySplit="1" topLeftCell="A2" activePane="bottomLeft" state="frozen"/>
      <selection activeCell="L298" sqref="L298"/>
      <selection pane="bottomLeft" activeCell="B15" sqref="B15"/>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8" t="s">
        <v>2963</v>
      </c>
    </row>
    <row r="2" spans="1:9" ht="16.5">
      <c r="A2" s="35" t="s">
        <v>6484</v>
      </c>
      <c r="B2" s="51" t="s">
        <v>6485</v>
      </c>
      <c r="C2" s="52" t="s">
        <v>8227</v>
      </c>
      <c r="D2" s="35" t="s">
        <v>6486</v>
      </c>
      <c r="E2" s="35" t="s">
        <v>8226</v>
      </c>
      <c r="F2" s="35">
        <v>1</v>
      </c>
      <c r="G2" s="9">
        <v>7</v>
      </c>
      <c r="H2" s="58">
        <v>44356</v>
      </c>
      <c r="I2" s="69" t="s">
        <v>6470</v>
      </c>
    </row>
    <row r="3" spans="1:9" ht="47.25">
      <c r="A3" s="35" t="s">
        <v>6476</v>
      </c>
      <c r="B3" s="51" t="s">
        <v>6477</v>
      </c>
      <c r="C3" s="51" t="s">
        <v>6478</v>
      </c>
      <c r="D3" s="35" t="s">
        <v>6479</v>
      </c>
      <c r="E3" s="35" t="s">
        <v>8226</v>
      </c>
      <c r="F3" s="35">
        <v>0</v>
      </c>
      <c r="G3" s="9">
        <v>1</v>
      </c>
      <c r="H3" s="58">
        <v>44356</v>
      </c>
      <c r="I3" s="69" t="s">
        <v>6470</v>
      </c>
    </row>
    <row r="4" spans="1:9" ht="16.5">
      <c r="A4" s="35" t="s">
        <v>6480</v>
      </c>
      <c r="B4" s="51" t="s">
        <v>6481</v>
      </c>
      <c r="C4" s="52" t="s">
        <v>6482</v>
      </c>
      <c r="D4" s="35" t="s">
        <v>6483</v>
      </c>
      <c r="E4" s="35" t="s">
        <v>8226</v>
      </c>
      <c r="F4" s="35">
        <v>0</v>
      </c>
      <c r="G4" s="9">
        <v>16</v>
      </c>
      <c r="H4" s="58">
        <v>44356</v>
      </c>
      <c r="I4" s="69" t="s">
        <v>6470</v>
      </c>
    </row>
    <row r="5" spans="1:9" ht="16.5">
      <c r="A5" s="14" t="s">
        <v>6487</v>
      </c>
      <c r="B5" s="16" t="s">
        <v>6488</v>
      </c>
      <c r="C5" s="52" t="s">
        <v>8227</v>
      </c>
      <c r="D5" s="14" t="s">
        <v>6489</v>
      </c>
      <c r="E5" s="35" t="s">
        <v>8226</v>
      </c>
      <c r="F5" s="35">
        <v>0</v>
      </c>
      <c r="G5" s="9">
        <v>4</v>
      </c>
      <c r="H5" s="58">
        <v>44356</v>
      </c>
      <c r="I5" s="69" t="s">
        <v>6470</v>
      </c>
    </row>
    <row r="6" spans="1:9" ht="16.5">
      <c r="A6" s="14" t="s">
        <v>6473</v>
      </c>
      <c r="B6" s="16" t="s">
        <v>6471</v>
      </c>
      <c r="C6" s="16" t="s">
        <v>8228</v>
      </c>
      <c r="D6" s="14" t="s">
        <v>6472</v>
      </c>
      <c r="E6" s="35" t="s">
        <v>8226</v>
      </c>
      <c r="F6" s="14">
        <v>0</v>
      </c>
      <c r="G6" s="14">
        <v>5</v>
      </c>
      <c r="H6" s="58">
        <v>44365</v>
      </c>
      <c r="I6" s="69" t="s">
        <v>6470</v>
      </c>
    </row>
    <row r="7" spans="1:9" ht="16.5">
      <c r="A7" s="14" t="s">
        <v>6474</v>
      </c>
      <c r="B7" s="16" t="s">
        <v>6471</v>
      </c>
      <c r="C7" s="16" t="s">
        <v>8228</v>
      </c>
      <c r="D7" s="14" t="s">
        <v>6475</v>
      </c>
      <c r="E7" s="35" t="s">
        <v>8226</v>
      </c>
      <c r="F7" s="14" t="s">
        <v>2607</v>
      </c>
      <c r="G7" s="14" t="s">
        <v>2607</v>
      </c>
      <c r="H7" s="58">
        <v>44365</v>
      </c>
      <c r="I7" s="69" t="s">
        <v>6470</v>
      </c>
    </row>
  </sheetData>
  <sortState xmlns:xlrd2="http://schemas.microsoft.com/office/spreadsheetml/2017/richdata2" ref="A3:I7">
    <sortCondition ref="A3:A7"/>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I11"/>
  <sheetViews>
    <sheetView zoomScaleNormal="100" workbookViewId="0">
      <pane ySplit="1" topLeftCell="A2" activePane="bottomLeft" state="frozen"/>
      <selection activeCell="L298" sqref="L298"/>
      <selection pane="bottomLeft" activeCell="D15" sqref="D15"/>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8" t="s">
        <v>2963</v>
      </c>
    </row>
    <row r="2" spans="1:9" ht="33">
      <c r="A2" s="14" t="s">
        <v>6456</v>
      </c>
      <c r="B2" s="16" t="s">
        <v>6454</v>
      </c>
      <c r="C2" s="16" t="s">
        <v>8225</v>
      </c>
      <c r="D2" s="14" t="s">
        <v>6459</v>
      </c>
      <c r="E2" s="35" t="s">
        <v>6393</v>
      </c>
      <c r="F2" s="35">
        <v>1</v>
      </c>
      <c r="G2" s="14">
        <v>4</v>
      </c>
      <c r="H2" s="58">
        <v>44133</v>
      </c>
      <c r="I2" s="59" t="s">
        <v>6468</v>
      </c>
    </row>
    <row r="3" spans="1:9" ht="16.5">
      <c r="A3" s="35" t="s">
        <v>6369</v>
      </c>
      <c r="B3" s="51" t="s">
        <v>6392</v>
      </c>
      <c r="C3" s="52" t="s">
        <v>6370</v>
      </c>
      <c r="D3" s="35" t="s">
        <v>6371</v>
      </c>
      <c r="E3" s="35" t="s">
        <v>6393</v>
      </c>
      <c r="F3" s="35">
        <v>0</v>
      </c>
      <c r="G3" s="9">
        <v>7</v>
      </c>
      <c r="H3" s="58">
        <v>43935</v>
      </c>
      <c r="I3" s="68" t="s">
        <v>6469</v>
      </c>
    </row>
    <row r="4" spans="1:9" ht="31.5">
      <c r="A4" s="35" t="s">
        <v>6372</v>
      </c>
      <c r="B4" s="51" t="s">
        <v>6373</v>
      </c>
      <c r="C4" s="52" t="s">
        <v>6374</v>
      </c>
      <c r="D4" s="35" t="s">
        <v>6375</v>
      </c>
      <c r="E4" s="35" t="s">
        <v>6393</v>
      </c>
      <c r="F4" s="35">
        <v>0</v>
      </c>
      <c r="G4" s="9">
        <v>2</v>
      </c>
      <c r="H4" s="58">
        <v>43979</v>
      </c>
      <c r="I4" s="68" t="s">
        <v>6469</v>
      </c>
    </row>
    <row r="5" spans="1:9" ht="16.5">
      <c r="A5" s="35" t="s">
        <v>6376</v>
      </c>
      <c r="B5" s="51" t="s">
        <v>6377</v>
      </c>
      <c r="C5" s="52" t="s">
        <v>6378</v>
      </c>
      <c r="D5" s="35" t="str">
        <f>("QT260 N255 2019")</f>
        <v>QT260 N255 2019</v>
      </c>
      <c r="E5" s="35" t="s">
        <v>6393</v>
      </c>
      <c r="F5" s="35">
        <v>0</v>
      </c>
      <c r="G5" s="9">
        <v>2</v>
      </c>
      <c r="H5" s="58">
        <v>43979</v>
      </c>
      <c r="I5" s="68" t="s">
        <v>6469</v>
      </c>
    </row>
    <row r="6" spans="1:9" ht="16.5">
      <c r="A6" s="35" t="s">
        <v>6379</v>
      </c>
      <c r="B6" s="51" t="s">
        <v>6380</v>
      </c>
      <c r="C6" s="52" t="s">
        <v>6381</v>
      </c>
      <c r="D6" s="35" t="s">
        <v>6382</v>
      </c>
      <c r="E6" s="35" t="s">
        <v>6393</v>
      </c>
      <c r="F6" s="35">
        <v>0</v>
      </c>
      <c r="G6" s="9">
        <v>2</v>
      </c>
      <c r="H6" s="58">
        <v>43979</v>
      </c>
      <c r="I6" s="68" t="s">
        <v>6469</v>
      </c>
    </row>
    <row r="7" spans="1:9" ht="33">
      <c r="A7" s="14" t="s">
        <v>6385</v>
      </c>
      <c r="B7" s="16" t="s">
        <v>6390</v>
      </c>
      <c r="C7" s="16" t="s">
        <v>6394</v>
      </c>
      <c r="D7" s="14" t="s">
        <v>6384</v>
      </c>
      <c r="E7" s="35" t="s">
        <v>6393</v>
      </c>
      <c r="F7" s="35">
        <v>0</v>
      </c>
      <c r="G7" s="9">
        <v>3</v>
      </c>
      <c r="H7" s="58">
        <v>44133</v>
      </c>
      <c r="I7" s="59" t="s">
        <v>6468</v>
      </c>
    </row>
    <row r="8" spans="1:9" ht="33">
      <c r="A8" s="14" t="s">
        <v>6387</v>
      </c>
      <c r="B8" s="16" t="s">
        <v>6391</v>
      </c>
      <c r="C8" s="16" t="s">
        <v>6395</v>
      </c>
      <c r="D8" s="14" t="s">
        <v>6389</v>
      </c>
      <c r="E8" s="35" t="s">
        <v>6393</v>
      </c>
      <c r="F8" s="35">
        <v>0</v>
      </c>
      <c r="G8" s="9">
        <v>10</v>
      </c>
      <c r="H8" s="58">
        <v>44133</v>
      </c>
      <c r="I8" s="59" t="s">
        <v>6468</v>
      </c>
    </row>
    <row r="9" spans="1:9" ht="16.5">
      <c r="A9" s="14" t="s">
        <v>6388</v>
      </c>
      <c r="B9" s="16" t="s">
        <v>6396</v>
      </c>
      <c r="C9" s="16" t="s">
        <v>6397</v>
      </c>
      <c r="D9" s="14" t="s">
        <v>6386</v>
      </c>
      <c r="E9" s="35" t="s">
        <v>6393</v>
      </c>
      <c r="F9" s="35">
        <v>0</v>
      </c>
      <c r="G9" s="9">
        <v>2</v>
      </c>
      <c r="H9" s="58">
        <v>44133</v>
      </c>
      <c r="I9" s="59" t="s">
        <v>6468</v>
      </c>
    </row>
    <row r="10" spans="1:9" ht="49.5">
      <c r="A10" s="14" t="s">
        <v>6455</v>
      </c>
      <c r="B10" s="16" t="s">
        <v>6457</v>
      </c>
      <c r="C10" s="16" t="s">
        <v>8224</v>
      </c>
      <c r="D10" s="14" t="s">
        <v>6458</v>
      </c>
      <c r="E10" s="35" t="s">
        <v>6393</v>
      </c>
      <c r="F10" s="35">
        <v>0</v>
      </c>
      <c r="G10" s="14">
        <v>3</v>
      </c>
      <c r="H10" s="58">
        <v>44133</v>
      </c>
      <c r="I10" s="59" t="s">
        <v>6468</v>
      </c>
    </row>
    <row r="11" spans="1:9" ht="47.25">
      <c r="A11" s="14" t="s">
        <v>7223</v>
      </c>
      <c r="B11" s="16" t="s">
        <v>7225</v>
      </c>
      <c r="C11" s="16" t="s">
        <v>7224</v>
      </c>
      <c r="D11" s="14" t="s">
        <v>7226</v>
      </c>
      <c r="E11" s="35" t="s">
        <v>6393</v>
      </c>
      <c r="F11" s="35">
        <v>0</v>
      </c>
      <c r="G11" s="14">
        <v>1</v>
      </c>
      <c r="H11" s="55">
        <v>45219</v>
      </c>
      <c r="I11" s="91" t="s">
        <v>7197</v>
      </c>
    </row>
  </sheetData>
  <sortState xmlns:xlrd2="http://schemas.microsoft.com/office/spreadsheetml/2017/richdata2" ref="A3:I10">
    <sortCondition ref="A3:A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7">
    <tabColor rgb="FFFFFF00"/>
  </sheetPr>
  <dimension ref="A1:I32"/>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8" t="s">
        <v>2963</v>
      </c>
    </row>
    <row r="2" spans="1:9" ht="16.5">
      <c r="A2" s="12" t="s">
        <v>6466</v>
      </c>
      <c r="B2" s="13" t="s">
        <v>3741</v>
      </c>
      <c r="C2" s="13" t="s">
        <v>1475</v>
      </c>
      <c r="D2" s="12" t="s">
        <v>29</v>
      </c>
      <c r="E2" s="12" t="s">
        <v>1476</v>
      </c>
      <c r="F2" s="10">
        <v>0</v>
      </c>
      <c r="G2" s="10">
        <v>13</v>
      </c>
      <c r="H2" s="9" t="s">
        <v>304</v>
      </c>
      <c r="I2" s="25" t="s">
        <v>8203</v>
      </c>
    </row>
    <row r="3" spans="1:9" ht="31.5">
      <c r="A3" s="12" t="s">
        <v>1356</v>
      </c>
      <c r="B3" s="13" t="s">
        <v>3732</v>
      </c>
      <c r="C3" s="13" t="s">
        <v>1357</v>
      </c>
      <c r="D3" s="12" t="s">
        <v>1358</v>
      </c>
      <c r="E3" s="12" t="s">
        <v>1476</v>
      </c>
      <c r="F3" s="10">
        <v>0</v>
      </c>
      <c r="G3" s="10">
        <v>0</v>
      </c>
      <c r="H3" s="9" t="s">
        <v>304</v>
      </c>
      <c r="I3" s="25" t="s">
        <v>8193</v>
      </c>
    </row>
    <row r="4" spans="1:9" ht="16.5">
      <c r="A4" s="12" t="s">
        <v>1353</v>
      </c>
      <c r="B4" s="13" t="s">
        <v>3733</v>
      </c>
      <c r="C4" s="13" t="s">
        <v>1354</v>
      </c>
      <c r="D4" s="12" t="s">
        <v>1355</v>
      </c>
      <c r="E4" s="12" t="s">
        <v>1476</v>
      </c>
      <c r="F4" s="10">
        <v>0</v>
      </c>
      <c r="G4" s="10">
        <v>0</v>
      </c>
      <c r="H4" s="9" t="s">
        <v>304</v>
      </c>
      <c r="I4" s="25" t="s">
        <v>8193</v>
      </c>
    </row>
    <row r="5" spans="1:9" ht="16.5">
      <c r="A5" s="12" t="s">
        <v>23</v>
      </c>
      <c r="B5" s="13" t="s">
        <v>3737</v>
      </c>
      <c r="C5" s="13" t="s">
        <v>1478</v>
      </c>
      <c r="D5" s="12" t="s">
        <v>24</v>
      </c>
      <c r="E5" s="12" t="s">
        <v>1476</v>
      </c>
      <c r="F5" s="10">
        <v>0</v>
      </c>
      <c r="G5" s="10">
        <v>2</v>
      </c>
      <c r="H5" s="9" t="s">
        <v>304</v>
      </c>
      <c r="I5" s="25" t="s">
        <v>8193</v>
      </c>
    </row>
    <row r="6" spans="1:9" ht="16.5">
      <c r="A6" s="12" t="s">
        <v>27</v>
      </c>
      <c r="B6" s="13" t="s">
        <v>3742</v>
      </c>
      <c r="C6" s="16"/>
      <c r="D6" s="12" t="s">
        <v>28</v>
      </c>
      <c r="E6" s="12" t="s">
        <v>1476</v>
      </c>
      <c r="F6" s="10">
        <v>0</v>
      </c>
      <c r="G6" s="10">
        <v>12</v>
      </c>
      <c r="H6" s="9" t="s">
        <v>304</v>
      </c>
      <c r="I6" s="25" t="s">
        <v>8203</v>
      </c>
    </row>
    <row r="7" spans="1:9" ht="16.5">
      <c r="A7" s="12" t="s">
        <v>21</v>
      </c>
      <c r="B7" s="13" t="s">
        <v>3736</v>
      </c>
      <c r="C7" s="13" t="s">
        <v>1479</v>
      </c>
      <c r="D7" s="12" t="s">
        <v>22</v>
      </c>
      <c r="E7" s="12" t="s">
        <v>1476</v>
      </c>
      <c r="F7" s="10">
        <v>0</v>
      </c>
      <c r="G7" s="10">
        <v>1</v>
      </c>
      <c r="H7" s="9" t="s">
        <v>304</v>
      </c>
      <c r="I7" s="25" t="s">
        <v>8193</v>
      </c>
    </row>
    <row r="8" spans="1:9" ht="31.5">
      <c r="A8" s="12" t="s">
        <v>15</v>
      </c>
      <c r="B8" s="13" t="s">
        <v>3739</v>
      </c>
      <c r="C8" s="13" t="s">
        <v>14</v>
      </c>
      <c r="D8" s="12" t="s">
        <v>16</v>
      </c>
      <c r="E8" s="12" t="s">
        <v>1476</v>
      </c>
      <c r="F8" s="10">
        <v>0</v>
      </c>
      <c r="G8" s="63">
        <v>3</v>
      </c>
      <c r="H8" s="42" t="s">
        <v>304</v>
      </c>
      <c r="I8" s="25" t="s">
        <v>8193</v>
      </c>
    </row>
    <row r="9" spans="1:9" ht="16.5">
      <c r="A9" s="12" t="s">
        <v>931</v>
      </c>
      <c r="B9" s="13" t="s">
        <v>3734</v>
      </c>
      <c r="C9" s="13" t="s">
        <v>1477</v>
      </c>
      <c r="D9" s="12" t="s">
        <v>932</v>
      </c>
      <c r="E9" s="12" t="s">
        <v>1476</v>
      </c>
      <c r="F9" s="10">
        <v>0</v>
      </c>
      <c r="G9" s="63">
        <v>0</v>
      </c>
      <c r="H9" s="42" t="s">
        <v>304</v>
      </c>
      <c r="I9" s="25" t="s">
        <v>8193</v>
      </c>
    </row>
    <row r="10" spans="1:9" ht="31.5">
      <c r="A10" s="12" t="s">
        <v>25</v>
      </c>
      <c r="B10" s="13" t="s">
        <v>3743</v>
      </c>
      <c r="C10" s="13" t="s">
        <v>1481</v>
      </c>
      <c r="D10" s="12" t="s">
        <v>26</v>
      </c>
      <c r="E10" s="12" t="s">
        <v>5121</v>
      </c>
      <c r="F10" s="10">
        <v>0</v>
      </c>
      <c r="G10" s="63">
        <v>23</v>
      </c>
      <c r="H10" s="42" t="s">
        <v>304</v>
      </c>
      <c r="I10" s="25" t="s">
        <v>8203</v>
      </c>
    </row>
    <row r="11" spans="1:9" ht="16.5">
      <c r="A11" s="12" t="s">
        <v>17</v>
      </c>
      <c r="B11" s="13" t="s">
        <v>3737</v>
      </c>
      <c r="C11" s="13" t="s">
        <v>1478</v>
      </c>
      <c r="D11" s="12" t="s">
        <v>18</v>
      </c>
      <c r="E11" s="12" t="s">
        <v>1476</v>
      </c>
      <c r="F11" s="10">
        <v>0</v>
      </c>
      <c r="G11" s="63">
        <v>1</v>
      </c>
      <c r="H11" s="42" t="s">
        <v>304</v>
      </c>
      <c r="I11" s="25" t="s">
        <v>8193</v>
      </c>
    </row>
    <row r="12" spans="1:9" ht="16.5">
      <c r="A12" s="12" t="s">
        <v>19</v>
      </c>
      <c r="B12" s="13" t="s">
        <v>3740</v>
      </c>
      <c r="C12" s="13" t="s">
        <v>1480</v>
      </c>
      <c r="D12" s="12" t="s">
        <v>20</v>
      </c>
      <c r="E12" s="12" t="s">
        <v>1476</v>
      </c>
      <c r="F12" s="10">
        <v>0</v>
      </c>
      <c r="G12" s="63">
        <v>5</v>
      </c>
      <c r="H12" s="42" t="s">
        <v>304</v>
      </c>
      <c r="I12" s="25" t="s">
        <v>8193</v>
      </c>
    </row>
    <row r="13" spans="1:9" ht="47.25">
      <c r="A13" s="9" t="s">
        <v>1465</v>
      </c>
      <c r="B13" s="13" t="s">
        <v>3738</v>
      </c>
      <c r="C13" s="15" t="s">
        <v>1472</v>
      </c>
      <c r="D13" s="15" t="s">
        <v>1469</v>
      </c>
      <c r="E13" s="12" t="s">
        <v>1476</v>
      </c>
      <c r="F13" s="10">
        <v>0</v>
      </c>
      <c r="G13" s="63">
        <v>1</v>
      </c>
      <c r="H13" s="42" t="s">
        <v>864</v>
      </c>
      <c r="I13" s="27" t="s">
        <v>8183</v>
      </c>
    </row>
    <row r="14" spans="1:9" ht="16.5">
      <c r="A14" s="9" t="s">
        <v>1466</v>
      </c>
      <c r="B14" s="13" t="s">
        <v>3735</v>
      </c>
      <c r="C14" s="15" t="s">
        <v>1473</v>
      </c>
      <c r="D14" s="9" t="s">
        <v>1470</v>
      </c>
      <c r="E14" s="12" t="s">
        <v>1476</v>
      </c>
      <c r="F14" s="10">
        <v>0</v>
      </c>
      <c r="G14" s="74">
        <v>2</v>
      </c>
      <c r="H14" s="42" t="s">
        <v>864</v>
      </c>
      <c r="I14" s="27" t="s">
        <v>8183</v>
      </c>
    </row>
    <row r="15" spans="1:9" ht="16.5">
      <c r="A15" s="9" t="s">
        <v>1467</v>
      </c>
      <c r="B15" s="13" t="s">
        <v>1468</v>
      </c>
      <c r="C15" s="15" t="s">
        <v>1474</v>
      </c>
      <c r="D15" s="15" t="s">
        <v>1471</v>
      </c>
      <c r="E15" s="12" t="s">
        <v>1476</v>
      </c>
      <c r="F15" s="10">
        <v>0</v>
      </c>
      <c r="G15" s="63">
        <v>1</v>
      </c>
      <c r="H15" s="42" t="s">
        <v>864</v>
      </c>
      <c r="I15" s="27" t="s">
        <v>8183</v>
      </c>
    </row>
    <row r="16" spans="1:9" ht="31.5">
      <c r="A16" s="9" t="s">
        <v>3353</v>
      </c>
      <c r="B16" s="13" t="s">
        <v>3731</v>
      </c>
      <c r="C16" s="15" t="s">
        <v>5284</v>
      </c>
      <c r="D16" s="14" t="s">
        <v>3354</v>
      </c>
      <c r="E16" s="12" t="s">
        <v>1476</v>
      </c>
      <c r="F16" s="10">
        <v>0</v>
      </c>
      <c r="G16" s="63">
        <v>0</v>
      </c>
      <c r="H16" s="43" t="s">
        <v>3282</v>
      </c>
      <c r="I16" s="27" t="s">
        <v>3181</v>
      </c>
    </row>
    <row r="17" spans="1:9" ht="16.5">
      <c r="A17" s="9" t="s">
        <v>5256</v>
      </c>
      <c r="B17" s="18" t="s">
        <v>5280</v>
      </c>
      <c r="C17" s="32" t="s">
        <v>5270</v>
      </c>
      <c r="D17" s="9" t="s">
        <v>5263</v>
      </c>
      <c r="E17" s="12" t="s">
        <v>1476</v>
      </c>
      <c r="F17" s="10">
        <v>0</v>
      </c>
      <c r="G17" s="63">
        <v>2</v>
      </c>
      <c r="H17" s="42" t="s">
        <v>5152</v>
      </c>
      <c r="I17" s="25" t="s">
        <v>8222</v>
      </c>
    </row>
    <row r="18" spans="1:9" ht="16.5">
      <c r="A18" s="9" t="s">
        <v>5257</v>
      </c>
      <c r="B18" s="18" t="s">
        <v>5281</v>
      </c>
      <c r="C18" s="32" t="s">
        <v>5271</v>
      </c>
      <c r="D18" s="9" t="s">
        <v>5264</v>
      </c>
      <c r="E18" s="12" t="s">
        <v>1476</v>
      </c>
      <c r="F18" s="10">
        <v>0</v>
      </c>
      <c r="G18" s="63">
        <v>4</v>
      </c>
      <c r="H18" s="42" t="s">
        <v>5152</v>
      </c>
      <c r="I18" s="25" t="s">
        <v>8222</v>
      </c>
    </row>
    <row r="19" spans="1:9" ht="16.5">
      <c r="A19" s="9" t="s">
        <v>5258</v>
      </c>
      <c r="B19" s="18" t="s">
        <v>5282</v>
      </c>
      <c r="C19" s="32" t="s">
        <v>5272</v>
      </c>
      <c r="D19" s="9" t="s">
        <v>5265</v>
      </c>
      <c r="E19" s="12" t="s">
        <v>5121</v>
      </c>
      <c r="F19" s="10">
        <v>0</v>
      </c>
      <c r="G19" s="63">
        <v>4</v>
      </c>
      <c r="H19" s="42" t="s">
        <v>5152</v>
      </c>
      <c r="I19" s="25" t="s">
        <v>8180</v>
      </c>
    </row>
    <row r="20" spans="1:9" ht="31.5">
      <c r="A20" s="9" t="s">
        <v>5259</v>
      </c>
      <c r="B20" s="18" t="s">
        <v>5278</v>
      </c>
      <c r="C20" s="32" t="s">
        <v>5273</v>
      </c>
      <c r="D20" s="9" t="s">
        <v>5266</v>
      </c>
      <c r="E20" s="12" t="s">
        <v>1476</v>
      </c>
      <c r="F20" s="10">
        <v>0</v>
      </c>
      <c r="G20" s="63">
        <v>3</v>
      </c>
      <c r="H20" s="42" t="s">
        <v>5152</v>
      </c>
      <c r="I20" s="25" t="s">
        <v>8180</v>
      </c>
    </row>
    <row r="21" spans="1:9" ht="31.5">
      <c r="A21" s="9" t="s">
        <v>5260</v>
      </c>
      <c r="B21" s="18" t="s">
        <v>5283</v>
      </c>
      <c r="C21" s="32" t="s">
        <v>5274</v>
      </c>
      <c r="D21" s="9" t="s">
        <v>5267</v>
      </c>
      <c r="E21" s="12" t="s">
        <v>1476</v>
      </c>
      <c r="F21" s="10">
        <v>0</v>
      </c>
      <c r="G21" s="63">
        <v>6</v>
      </c>
      <c r="H21" s="42" t="s">
        <v>5152</v>
      </c>
      <c r="I21" s="25" t="s">
        <v>8180</v>
      </c>
    </row>
    <row r="22" spans="1:9" ht="16.5">
      <c r="A22" s="9" t="s">
        <v>5261</v>
      </c>
      <c r="B22" s="18" t="s">
        <v>5279</v>
      </c>
      <c r="C22" s="32" t="s">
        <v>5275</v>
      </c>
      <c r="D22" s="9" t="s">
        <v>5268</v>
      </c>
      <c r="E22" s="12" t="s">
        <v>1476</v>
      </c>
      <c r="F22" s="10">
        <v>0</v>
      </c>
      <c r="G22" s="63">
        <v>5</v>
      </c>
      <c r="H22" s="42" t="s">
        <v>5152</v>
      </c>
      <c r="I22" s="25" t="s">
        <v>8180</v>
      </c>
    </row>
    <row r="23" spans="1:9" ht="16.5">
      <c r="A23" s="9" t="s">
        <v>5262</v>
      </c>
      <c r="B23" s="18" t="s">
        <v>5277</v>
      </c>
      <c r="C23" s="32" t="s">
        <v>5276</v>
      </c>
      <c r="D23" s="9" t="s">
        <v>5269</v>
      </c>
      <c r="E23" s="12" t="s">
        <v>5121</v>
      </c>
      <c r="F23" s="10">
        <v>0</v>
      </c>
      <c r="G23" s="63">
        <v>0</v>
      </c>
      <c r="H23" s="42" t="s">
        <v>5152</v>
      </c>
      <c r="I23" s="25" t="s">
        <v>8180</v>
      </c>
    </row>
    <row r="24" spans="1:9" ht="33">
      <c r="A24" s="14" t="s">
        <v>6551</v>
      </c>
      <c r="B24" s="16" t="s">
        <v>8223</v>
      </c>
      <c r="C24" s="16" t="s">
        <v>6572</v>
      </c>
      <c r="D24" s="14" t="s">
        <v>6562</v>
      </c>
      <c r="E24" s="12" t="s">
        <v>1476</v>
      </c>
      <c r="F24" s="10">
        <v>0</v>
      </c>
      <c r="G24" s="74">
        <v>2</v>
      </c>
      <c r="H24" s="75">
        <v>44356</v>
      </c>
      <c r="I24" s="69" t="s">
        <v>6470</v>
      </c>
    </row>
    <row r="25" spans="1:9" ht="16.5">
      <c r="A25" s="14" t="s">
        <v>6552</v>
      </c>
      <c r="B25" s="16" t="s">
        <v>6571</v>
      </c>
      <c r="C25" s="16" t="s">
        <v>6553</v>
      </c>
      <c r="D25" s="14" t="s">
        <v>6563</v>
      </c>
      <c r="E25" s="12" t="s">
        <v>1476</v>
      </c>
      <c r="F25" s="10">
        <v>0</v>
      </c>
      <c r="G25" s="74">
        <v>3</v>
      </c>
      <c r="H25" s="75">
        <v>44356</v>
      </c>
      <c r="I25" s="69" t="s">
        <v>6470</v>
      </c>
    </row>
    <row r="26" spans="1:9" ht="16.5">
      <c r="A26" s="14" t="s">
        <v>6554</v>
      </c>
      <c r="B26" s="16" t="s">
        <v>6555</v>
      </c>
      <c r="C26" s="16" t="s">
        <v>6553</v>
      </c>
      <c r="D26" s="14" t="s">
        <v>6564</v>
      </c>
      <c r="E26" s="12" t="s">
        <v>1476</v>
      </c>
      <c r="F26" s="10">
        <v>0</v>
      </c>
      <c r="G26" s="74">
        <v>2</v>
      </c>
      <c r="H26" s="75">
        <v>44356</v>
      </c>
      <c r="I26" s="69" t="s">
        <v>6470</v>
      </c>
    </row>
    <row r="27" spans="1:9" ht="33">
      <c r="A27" s="14" t="s">
        <v>6556</v>
      </c>
      <c r="B27" s="16" t="s">
        <v>6570</v>
      </c>
      <c r="C27" s="16" t="s">
        <v>6557</v>
      </c>
      <c r="D27" s="14" t="s">
        <v>6565</v>
      </c>
      <c r="E27" s="12" t="s">
        <v>1476</v>
      </c>
      <c r="F27" s="10">
        <v>0</v>
      </c>
      <c r="G27" s="14">
        <v>6</v>
      </c>
      <c r="H27" s="58">
        <v>44356</v>
      </c>
      <c r="I27" s="69" t="s">
        <v>6470</v>
      </c>
    </row>
    <row r="28" spans="1:9" ht="33">
      <c r="A28" s="14" t="s">
        <v>6558</v>
      </c>
      <c r="B28" s="16" t="s">
        <v>6569</v>
      </c>
      <c r="C28" s="16" t="s">
        <v>6559</v>
      </c>
      <c r="D28" s="14" t="s">
        <v>6566</v>
      </c>
      <c r="E28" s="12" t="s">
        <v>1476</v>
      </c>
      <c r="F28" s="10">
        <v>0</v>
      </c>
      <c r="G28" s="14">
        <v>2</v>
      </c>
      <c r="H28" s="58">
        <v>44356</v>
      </c>
      <c r="I28" s="69" t="s">
        <v>6470</v>
      </c>
    </row>
    <row r="29" spans="1:9" ht="33">
      <c r="A29" s="14" t="s">
        <v>6560</v>
      </c>
      <c r="B29" s="16" t="s">
        <v>6568</v>
      </c>
      <c r="C29" s="16" t="s">
        <v>6561</v>
      </c>
      <c r="D29" s="14" t="s">
        <v>6567</v>
      </c>
      <c r="E29" s="12" t="s">
        <v>1476</v>
      </c>
      <c r="F29" s="10">
        <v>0</v>
      </c>
      <c r="G29" s="14">
        <v>2</v>
      </c>
      <c r="H29" s="58">
        <v>44365</v>
      </c>
      <c r="I29" s="69" t="s">
        <v>6470</v>
      </c>
    </row>
    <row r="30" spans="1:9" ht="63">
      <c r="A30" s="14" t="s">
        <v>7352</v>
      </c>
      <c r="B30" s="16" t="s">
        <v>7353</v>
      </c>
      <c r="C30" s="16" t="s">
        <v>7354</v>
      </c>
      <c r="D30" s="14" t="s">
        <v>7361</v>
      </c>
      <c r="E30" s="12" t="s">
        <v>1476</v>
      </c>
      <c r="F30" s="10">
        <v>0</v>
      </c>
      <c r="G30" s="14">
        <v>0</v>
      </c>
      <c r="H30" s="55">
        <v>45219</v>
      </c>
      <c r="I30" s="91" t="s">
        <v>7344</v>
      </c>
    </row>
    <row r="31" spans="1:9" ht="31.5">
      <c r="A31" s="14" t="s">
        <v>7355</v>
      </c>
      <c r="B31" s="16" t="s">
        <v>7356</v>
      </c>
      <c r="C31" s="16" t="s">
        <v>7357</v>
      </c>
      <c r="D31" s="14" t="s">
        <v>7362</v>
      </c>
      <c r="E31" s="12" t="s">
        <v>1476</v>
      </c>
      <c r="F31" s="10">
        <v>0</v>
      </c>
      <c r="G31" s="14">
        <v>3</v>
      </c>
      <c r="H31" s="55">
        <v>45219</v>
      </c>
      <c r="I31" s="91" t="s">
        <v>7197</v>
      </c>
    </row>
    <row r="32" spans="1:9" ht="31.5">
      <c r="A32" s="14" t="s">
        <v>7358</v>
      </c>
      <c r="B32" s="16" t="s">
        <v>7359</v>
      </c>
      <c r="C32" s="16" t="s">
        <v>7360</v>
      </c>
      <c r="D32" s="14" t="s">
        <v>7363</v>
      </c>
      <c r="E32" s="12" t="s">
        <v>1476</v>
      </c>
      <c r="F32" s="10">
        <v>0</v>
      </c>
      <c r="G32" s="14">
        <v>2</v>
      </c>
      <c r="H32" s="55">
        <v>45219</v>
      </c>
      <c r="I32" s="91" t="s">
        <v>7344</v>
      </c>
    </row>
  </sheetData>
  <sortState xmlns:xlrd2="http://schemas.microsoft.com/office/spreadsheetml/2017/richdata2" ref="A2:K33">
    <sortCondition descending="1" ref="F2:F33"/>
    <sortCondition ref="I2:I33"/>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工作表11">
    <tabColor rgb="FFFFFF00"/>
  </sheetPr>
  <dimension ref="A1:I7"/>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6640625" style="6" customWidth="1"/>
    <col min="6" max="6" width="16.5" style="6" customWidth="1"/>
    <col min="7" max="7" width="15.6640625" style="7"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ht="16.5">
      <c r="A2" s="9" t="s">
        <v>3334</v>
      </c>
      <c r="B2" s="15" t="s">
        <v>3701</v>
      </c>
      <c r="C2" s="15" t="s">
        <v>3339</v>
      </c>
      <c r="D2" s="14" t="s">
        <v>3341</v>
      </c>
      <c r="E2" s="12" t="s">
        <v>3338</v>
      </c>
      <c r="F2" s="10">
        <v>1</v>
      </c>
      <c r="G2" s="10">
        <v>4</v>
      </c>
      <c r="H2" s="9" t="s">
        <v>3235</v>
      </c>
      <c r="I2" s="27" t="s">
        <v>3181</v>
      </c>
    </row>
    <row r="3" spans="1:9" s="17" customFormat="1" ht="63">
      <c r="A3" s="14" t="s">
        <v>7406</v>
      </c>
      <c r="B3" s="16" t="s">
        <v>7407</v>
      </c>
      <c r="C3" s="16" t="s">
        <v>7408</v>
      </c>
      <c r="D3" s="14" t="s">
        <v>7413</v>
      </c>
      <c r="E3" s="12" t="s">
        <v>3338</v>
      </c>
      <c r="F3" s="14">
        <v>1</v>
      </c>
      <c r="G3" s="14">
        <v>1</v>
      </c>
      <c r="H3" s="55">
        <v>45219</v>
      </c>
      <c r="I3" s="91" t="s">
        <v>7197</v>
      </c>
    </row>
    <row r="4" spans="1:9" ht="16.5">
      <c r="A4" s="9" t="s">
        <v>3335</v>
      </c>
      <c r="B4" s="15" t="s">
        <v>3702</v>
      </c>
      <c r="C4" s="15" t="s">
        <v>3340</v>
      </c>
      <c r="D4" s="14" t="s">
        <v>3343</v>
      </c>
      <c r="E4" s="12" t="s">
        <v>3338</v>
      </c>
      <c r="F4" s="10">
        <v>0</v>
      </c>
      <c r="G4" s="10">
        <v>0</v>
      </c>
      <c r="H4" s="9" t="s">
        <v>3327</v>
      </c>
      <c r="I4" s="27" t="s">
        <v>3181</v>
      </c>
    </row>
    <row r="5" spans="1:9" ht="16.5">
      <c r="A5" s="9" t="s">
        <v>3332</v>
      </c>
      <c r="B5" s="15" t="s">
        <v>3333</v>
      </c>
      <c r="C5" s="15" t="s">
        <v>3336</v>
      </c>
      <c r="D5" s="12" t="s">
        <v>3342</v>
      </c>
      <c r="E5" s="12" t="s">
        <v>3338</v>
      </c>
      <c r="F5" s="10">
        <v>0</v>
      </c>
      <c r="G5" s="10">
        <v>0</v>
      </c>
      <c r="H5" s="9" t="s">
        <v>3327</v>
      </c>
      <c r="I5" s="27" t="s">
        <v>3181</v>
      </c>
    </row>
    <row r="6" spans="1:9" ht="110.25">
      <c r="A6" s="14" t="s">
        <v>7403</v>
      </c>
      <c r="B6" s="16" t="s">
        <v>7404</v>
      </c>
      <c r="C6" s="16" t="s">
        <v>7405</v>
      </c>
      <c r="D6" s="14" t="s">
        <v>7412</v>
      </c>
      <c r="E6" s="12" t="s">
        <v>3338</v>
      </c>
      <c r="F6" s="14">
        <v>0</v>
      </c>
      <c r="G6" s="14">
        <v>0</v>
      </c>
      <c r="H6" s="55">
        <v>45219</v>
      </c>
      <c r="I6" s="91" t="s">
        <v>7197</v>
      </c>
    </row>
    <row r="7" spans="1:9" ht="110.25">
      <c r="A7" s="14" t="s">
        <v>7409</v>
      </c>
      <c r="B7" s="16" t="s">
        <v>7410</v>
      </c>
      <c r="C7" s="16" t="s">
        <v>7411</v>
      </c>
      <c r="D7" s="14" t="s">
        <v>7414</v>
      </c>
      <c r="E7" s="12" t="s">
        <v>3338</v>
      </c>
      <c r="F7" s="14">
        <v>0</v>
      </c>
      <c r="G7" s="14">
        <v>0</v>
      </c>
      <c r="H7" s="55">
        <v>45219</v>
      </c>
      <c r="I7" s="91" t="s">
        <v>7197</v>
      </c>
    </row>
  </sheetData>
  <sortState xmlns:xlrd2="http://schemas.microsoft.com/office/spreadsheetml/2017/richdata2" ref="A2:I7">
    <sortCondition descending="1" ref="F2:F7"/>
    <sortCondition ref="I2:I7"/>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0">
    <tabColor rgb="FFFFFF00"/>
  </sheetPr>
  <dimension ref="A1:K49"/>
  <sheetViews>
    <sheetView zoomScaleNormal="100" workbookViewId="0">
      <pane ySplit="1" topLeftCell="A2" activePane="bottomLeft" state="frozen"/>
      <selection activeCell="L298" sqref="L298"/>
      <selection pane="bottomLeft" activeCell="B5" sqref="B5"/>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1640625" style="7" bestFit="1" customWidth="1"/>
    <col min="10" max="11" width="0" style="7" hidden="1" customWidth="1"/>
    <col min="12" max="16384" width="9.1640625" style="7"/>
  </cols>
  <sheetData>
    <row r="1" spans="1:11" s="17" customFormat="1" ht="33">
      <c r="A1" s="8" t="s">
        <v>1413</v>
      </c>
      <c r="B1" s="8" t="s">
        <v>3404</v>
      </c>
      <c r="C1" s="8" t="s">
        <v>1415</v>
      </c>
      <c r="D1" s="8" t="s">
        <v>1416</v>
      </c>
      <c r="E1" s="8" t="s">
        <v>1417</v>
      </c>
      <c r="F1" s="8" t="s">
        <v>8519</v>
      </c>
      <c r="G1" s="8" t="s">
        <v>6461</v>
      </c>
      <c r="H1" s="8" t="s">
        <v>1418</v>
      </c>
      <c r="I1" s="24" t="s">
        <v>2963</v>
      </c>
    </row>
    <row r="2" spans="1:11" ht="16.5">
      <c r="A2" s="12" t="s">
        <v>1350</v>
      </c>
      <c r="B2" s="13" t="s">
        <v>3721</v>
      </c>
      <c r="C2" s="13" t="s">
        <v>1548</v>
      </c>
      <c r="D2" s="12" t="s">
        <v>1351</v>
      </c>
      <c r="E2" s="12" t="s">
        <v>1547</v>
      </c>
      <c r="F2" s="9">
        <v>0</v>
      </c>
      <c r="G2" s="9">
        <v>10</v>
      </c>
      <c r="H2" s="12" t="s">
        <v>317</v>
      </c>
      <c r="I2" s="27" t="s">
        <v>8189</v>
      </c>
      <c r="J2" s="35">
        <v>0</v>
      </c>
      <c r="K2" s="35">
        <v>10</v>
      </c>
    </row>
    <row r="3" spans="1:11" ht="16.5">
      <c r="A3" s="12" t="s">
        <v>1331</v>
      </c>
      <c r="B3" s="13" t="s">
        <v>3717</v>
      </c>
      <c r="C3" s="13" t="s">
        <v>1332</v>
      </c>
      <c r="D3" s="12" t="s">
        <v>1333</v>
      </c>
      <c r="E3" s="12" t="s">
        <v>1547</v>
      </c>
      <c r="F3" s="9">
        <v>0</v>
      </c>
      <c r="G3" s="9">
        <v>3</v>
      </c>
      <c r="H3" s="12" t="s">
        <v>299</v>
      </c>
      <c r="I3" s="27" t="s">
        <v>8187</v>
      </c>
      <c r="J3" s="35">
        <v>0</v>
      </c>
      <c r="K3" s="35">
        <v>3</v>
      </c>
    </row>
    <row r="4" spans="1:11" ht="16.5">
      <c r="A4" s="12" t="s">
        <v>1323</v>
      </c>
      <c r="B4" s="13" t="s">
        <v>3703</v>
      </c>
      <c r="C4" s="13" t="s">
        <v>1324</v>
      </c>
      <c r="D4" s="12" t="s">
        <v>1325</v>
      </c>
      <c r="E4" s="12" t="s">
        <v>1547</v>
      </c>
      <c r="F4" s="9">
        <v>0</v>
      </c>
      <c r="G4" s="9">
        <v>4</v>
      </c>
      <c r="H4" s="12" t="s">
        <v>299</v>
      </c>
      <c r="I4" s="27" t="s">
        <v>8187</v>
      </c>
      <c r="J4" s="35">
        <v>0</v>
      </c>
      <c r="K4" s="35">
        <v>4</v>
      </c>
    </row>
    <row r="5" spans="1:11" s="6" customFormat="1" ht="16.5">
      <c r="A5" s="12" t="s">
        <v>1312</v>
      </c>
      <c r="B5" s="13" t="s">
        <v>3712</v>
      </c>
      <c r="C5" s="13" t="s">
        <v>1313</v>
      </c>
      <c r="D5" s="12" t="s">
        <v>1314</v>
      </c>
      <c r="E5" s="12" t="s">
        <v>1547</v>
      </c>
      <c r="F5" s="9">
        <v>0</v>
      </c>
      <c r="G5" s="9">
        <v>3</v>
      </c>
      <c r="H5" s="12" t="s">
        <v>299</v>
      </c>
      <c r="I5" s="27" t="s">
        <v>8187</v>
      </c>
      <c r="J5" s="35">
        <v>0</v>
      </c>
      <c r="K5" s="35">
        <v>3</v>
      </c>
    </row>
    <row r="6" spans="1:11" ht="16.5">
      <c r="A6" s="12" t="s">
        <v>1320</v>
      </c>
      <c r="B6" s="13" t="s">
        <v>3713</v>
      </c>
      <c r="C6" s="13" t="s">
        <v>1321</v>
      </c>
      <c r="D6" s="12" t="s">
        <v>1322</v>
      </c>
      <c r="E6" s="12" t="s">
        <v>1547</v>
      </c>
      <c r="F6" s="9">
        <v>0</v>
      </c>
      <c r="G6" s="9">
        <v>3</v>
      </c>
      <c r="H6" s="12" t="s">
        <v>295</v>
      </c>
      <c r="I6" s="27" t="s">
        <v>8206</v>
      </c>
      <c r="J6" s="35">
        <v>0</v>
      </c>
      <c r="K6" s="35">
        <v>3</v>
      </c>
    </row>
    <row r="7" spans="1:11" ht="31.5">
      <c r="A7" s="12" t="s">
        <v>1328</v>
      </c>
      <c r="B7" s="13" t="s">
        <v>3719</v>
      </c>
      <c r="C7" s="13" t="s">
        <v>1329</v>
      </c>
      <c r="D7" s="12" t="s">
        <v>1330</v>
      </c>
      <c r="E7" s="12" t="s">
        <v>1547</v>
      </c>
      <c r="F7" s="9">
        <v>0</v>
      </c>
      <c r="G7" s="9">
        <v>4</v>
      </c>
      <c r="H7" s="12" t="s">
        <v>271</v>
      </c>
      <c r="I7" s="27" t="s">
        <v>8181</v>
      </c>
      <c r="J7" s="35">
        <v>0</v>
      </c>
      <c r="K7" s="35">
        <v>4</v>
      </c>
    </row>
    <row r="8" spans="1:11" ht="16.5">
      <c r="A8" s="12" t="s">
        <v>1530</v>
      </c>
      <c r="B8" s="13" t="s">
        <v>3714</v>
      </c>
      <c r="C8" s="13" t="s">
        <v>1551</v>
      </c>
      <c r="D8" s="12" t="s">
        <v>1539</v>
      </c>
      <c r="E8" s="12" t="s">
        <v>1547</v>
      </c>
      <c r="F8" s="9">
        <v>0</v>
      </c>
      <c r="G8" s="9">
        <v>5</v>
      </c>
      <c r="H8" s="12" t="s">
        <v>1505</v>
      </c>
      <c r="I8" s="25" t="s">
        <v>8196</v>
      </c>
      <c r="J8" s="35">
        <v>0</v>
      </c>
      <c r="K8" s="35">
        <v>5</v>
      </c>
    </row>
    <row r="9" spans="1:11" ht="47.25">
      <c r="A9" s="12" t="s">
        <v>1531</v>
      </c>
      <c r="B9" s="13" t="s">
        <v>3715</v>
      </c>
      <c r="C9" s="13" t="s">
        <v>1552</v>
      </c>
      <c r="D9" s="12" t="s">
        <v>1540</v>
      </c>
      <c r="E9" s="12" t="s">
        <v>6320</v>
      </c>
      <c r="F9" s="9">
        <v>0</v>
      </c>
      <c r="G9" s="9">
        <v>5</v>
      </c>
      <c r="H9" s="12" t="s">
        <v>1505</v>
      </c>
      <c r="I9" s="25" t="s">
        <v>8196</v>
      </c>
      <c r="J9" s="35">
        <v>0</v>
      </c>
      <c r="K9" s="35">
        <v>5</v>
      </c>
    </row>
    <row r="10" spans="1:11" ht="31.5">
      <c r="A10" s="12" t="s">
        <v>1532</v>
      </c>
      <c r="B10" s="13" t="s">
        <v>3718</v>
      </c>
      <c r="C10" s="13" t="s">
        <v>1553</v>
      </c>
      <c r="D10" s="12" t="s">
        <v>1541</v>
      </c>
      <c r="E10" s="12" t="s">
        <v>1547</v>
      </c>
      <c r="F10" s="9">
        <v>0</v>
      </c>
      <c r="G10" s="9">
        <v>5</v>
      </c>
      <c r="H10" s="12" t="s">
        <v>1505</v>
      </c>
      <c r="I10" s="25" t="s">
        <v>8196</v>
      </c>
      <c r="J10" s="35">
        <v>0</v>
      </c>
      <c r="K10" s="35">
        <v>5</v>
      </c>
    </row>
    <row r="11" spans="1:11" ht="16.5">
      <c r="A11" s="12" t="s">
        <v>1533</v>
      </c>
      <c r="B11" s="13" t="s">
        <v>3705</v>
      </c>
      <c r="C11" s="13" t="s">
        <v>1554</v>
      </c>
      <c r="D11" s="12" t="s">
        <v>1542</v>
      </c>
      <c r="E11" s="12" t="s">
        <v>1547</v>
      </c>
      <c r="F11" s="9">
        <v>0</v>
      </c>
      <c r="G11" s="9">
        <v>5</v>
      </c>
      <c r="H11" s="12" t="s">
        <v>1505</v>
      </c>
      <c r="I11" s="25" t="s">
        <v>8196</v>
      </c>
      <c r="J11" s="35">
        <v>0</v>
      </c>
      <c r="K11" s="35">
        <v>5</v>
      </c>
    </row>
    <row r="12" spans="1:11" ht="31.5">
      <c r="A12" s="12" t="s">
        <v>1535</v>
      </c>
      <c r="B12" s="13" t="s">
        <v>3706</v>
      </c>
      <c r="C12" s="13" t="s">
        <v>1555</v>
      </c>
      <c r="D12" s="12" t="s">
        <v>1544</v>
      </c>
      <c r="E12" s="12" t="s">
        <v>1547</v>
      </c>
      <c r="F12" s="9">
        <v>0</v>
      </c>
      <c r="G12" s="9">
        <v>4</v>
      </c>
      <c r="H12" s="12" t="s">
        <v>1505</v>
      </c>
      <c r="I12" s="25" t="s">
        <v>8196</v>
      </c>
      <c r="J12" s="35">
        <v>0</v>
      </c>
      <c r="K12" s="35">
        <v>4</v>
      </c>
    </row>
    <row r="13" spans="1:11" ht="31.5">
      <c r="A13" s="12" t="s">
        <v>1536</v>
      </c>
      <c r="B13" s="13" t="s">
        <v>3716</v>
      </c>
      <c r="C13" s="13" t="s">
        <v>1556</v>
      </c>
      <c r="D13" s="12" t="s">
        <v>1545</v>
      </c>
      <c r="E13" s="12" t="s">
        <v>1547</v>
      </c>
      <c r="F13" s="9">
        <v>0</v>
      </c>
      <c r="G13" s="9">
        <v>5</v>
      </c>
      <c r="H13" s="12" t="s">
        <v>1505</v>
      </c>
      <c r="I13" s="25" t="s">
        <v>8196</v>
      </c>
      <c r="J13" s="35">
        <v>0</v>
      </c>
      <c r="K13" s="35">
        <v>5</v>
      </c>
    </row>
    <row r="14" spans="1:11" ht="31.5">
      <c r="A14" s="12" t="s">
        <v>2583</v>
      </c>
      <c r="B14" s="18" t="s">
        <v>3720</v>
      </c>
      <c r="C14" s="18" t="s">
        <v>2597</v>
      </c>
      <c r="D14" s="12" t="s">
        <v>2592</v>
      </c>
      <c r="E14" s="12" t="s">
        <v>1547</v>
      </c>
      <c r="F14" s="9">
        <v>0</v>
      </c>
      <c r="G14" s="9">
        <v>20</v>
      </c>
      <c r="H14" s="12" t="s">
        <v>1558</v>
      </c>
      <c r="I14" s="25" t="s">
        <v>8196</v>
      </c>
      <c r="J14" s="35">
        <v>0</v>
      </c>
      <c r="K14" s="35">
        <v>20</v>
      </c>
    </row>
    <row r="15" spans="1:11" ht="16.5">
      <c r="A15" s="12" t="s">
        <v>2584</v>
      </c>
      <c r="B15" s="18" t="s">
        <v>3707</v>
      </c>
      <c r="C15" s="18" t="s">
        <v>2588</v>
      </c>
      <c r="D15" s="12" t="s">
        <v>2593</v>
      </c>
      <c r="E15" s="12" t="s">
        <v>1547</v>
      </c>
      <c r="F15" s="9">
        <v>0</v>
      </c>
      <c r="G15" s="9">
        <v>6</v>
      </c>
      <c r="H15" s="12" t="s">
        <v>1558</v>
      </c>
      <c r="I15" s="25" t="s">
        <v>8196</v>
      </c>
      <c r="J15" s="35">
        <v>0</v>
      </c>
      <c r="K15" s="35">
        <v>6</v>
      </c>
    </row>
    <row r="16" spans="1:11" ht="16.5">
      <c r="A16" s="12" t="s">
        <v>2585</v>
      </c>
      <c r="B16" s="18" t="s">
        <v>3708</v>
      </c>
      <c r="C16" s="18" t="s">
        <v>2589</v>
      </c>
      <c r="D16" s="12" t="s">
        <v>2594</v>
      </c>
      <c r="E16" s="12" t="s">
        <v>1547</v>
      </c>
      <c r="F16" s="9">
        <v>0</v>
      </c>
      <c r="G16" s="9">
        <v>5</v>
      </c>
      <c r="H16" s="12" t="s">
        <v>1558</v>
      </c>
      <c r="I16" s="25" t="s">
        <v>8196</v>
      </c>
      <c r="J16" s="35">
        <v>0</v>
      </c>
      <c r="K16" s="35">
        <v>5</v>
      </c>
    </row>
    <row r="17" spans="1:11" ht="31.5">
      <c r="A17" s="12" t="s">
        <v>2586</v>
      </c>
      <c r="B17" s="18" t="s">
        <v>3709</v>
      </c>
      <c r="C17" s="18" t="s">
        <v>2590</v>
      </c>
      <c r="D17" s="12" t="s">
        <v>2595</v>
      </c>
      <c r="E17" s="12" t="s">
        <v>1547</v>
      </c>
      <c r="F17" s="9">
        <v>0</v>
      </c>
      <c r="G17" s="9">
        <v>5</v>
      </c>
      <c r="H17" s="12" t="s">
        <v>1558</v>
      </c>
      <c r="I17" s="25" t="s">
        <v>8196</v>
      </c>
      <c r="J17" s="35">
        <v>0</v>
      </c>
      <c r="K17" s="35">
        <v>5</v>
      </c>
    </row>
    <row r="18" spans="1:11" ht="47.25">
      <c r="A18" s="12" t="s">
        <v>2587</v>
      </c>
      <c r="B18" s="18" t="s">
        <v>3710</v>
      </c>
      <c r="C18" s="18" t="s">
        <v>2591</v>
      </c>
      <c r="D18" s="12" t="s">
        <v>2596</v>
      </c>
      <c r="E18" s="12" t="s">
        <v>1547</v>
      </c>
      <c r="F18" s="9">
        <v>0</v>
      </c>
      <c r="G18" s="9">
        <v>4</v>
      </c>
      <c r="H18" s="12" t="s">
        <v>1558</v>
      </c>
      <c r="I18" s="25" t="s">
        <v>8196</v>
      </c>
      <c r="J18" s="35">
        <v>0</v>
      </c>
      <c r="K18" s="35">
        <v>4</v>
      </c>
    </row>
    <row r="19" spans="1:11" ht="47.25">
      <c r="A19" s="12" t="s">
        <v>1537</v>
      </c>
      <c r="B19" s="13" t="s">
        <v>3704</v>
      </c>
      <c r="C19" s="13" t="s">
        <v>1557</v>
      </c>
      <c r="D19" s="12" t="s">
        <v>1546</v>
      </c>
      <c r="E19" s="12" t="s">
        <v>1547</v>
      </c>
      <c r="F19" s="9">
        <v>0</v>
      </c>
      <c r="G19" s="9">
        <v>2</v>
      </c>
      <c r="H19" s="12" t="s">
        <v>1505</v>
      </c>
      <c r="I19" s="25" t="s">
        <v>8196</v>
      </c>
      <c r="J19" s="35">
        <v>0</v>
      </c>
      <c r="K19" s="35">
        <v>2</v>
      </c>
    </row>
    <row r="20" spans="1:11" ht="16.5">
      <c r="A20" s="12" t="s">
        <v>2916</v>
      </c>
      <c r="B20" s="13" t="s">
        <v>3711</v>
      </c>
      <c r="C20" s="13" t="s">
        <v>2915</v>
      </c>
      <c r="D20" s="12" t="s">
        <v>2917</v>
      </c>
      <c r="E20" s="12" t="s">
        <v>1547</v>
      </c>
      <c r="F20" s="9">
        <v>0</v>
      </c>
      <c r="G20" s="9">
        <v>4</v>
      </c>
      <c r="H20" s="12" t="s">
        <v>2919</v>
      </c>
      <c r="I20" s="27" t="s">
        <v>8185</v>
      </c>
      <c r="J20" s="35">
        <v>0</v>
      </c>
      <c r="K20" s="35">
        <v>4</v>
      </c>
    </row>
    <row r="21" spans="1:11" ht="32.25">
      <c r="A21" s="12" t="s">
        <v>8262</v>
      </c>
      <c r="B21" s="13" t="s">
        <v>5127</v>
      </c>
      <c r="C21" s="13" t="s">
        <v>2920</v>
      </c>
      <c r="D21" s="12" t="s">
        <v>2918</v>
      </c>
      <c r="E21" s="12" t="s">
        <v>1547</v>
      </c>
      <c r="F21" s="9">
        <v>0</v>
      </c>
      <c r="G21" s="9">
        <v>3</v>
      </c>
      <c r="H21" s="12" t="s">
        <v>2919</v>
      </c>
      <c r="I21" s="27" t="s">
        <v>8185</v>
      </c>
      <c r="J21" s="35">
        <v>0</v>
      </c>
      <c r="K21" s="35">
        <v>3</v>
      </c>
    </row>
    <row r="22" spans="1:11">
      <c r="A22" s="14" t="s">
        <v>6892</v>
      </c>
      <c r="B22" s="16" t="s">
        <v>6893</v>
      </c>
      <c r="C22" s="16" t="s">
        <v>6894</v>
      </c>
      <c r="D22" s="14" t="s">
        <v>6895</v>
      </c>
      <c r="E22" s="14" t="s">
        <v>6896</v>
      </c>
      <c r="F22" s="9">
        <v>0</v>
      </c>
      <c r="G22" s="14">
        <v>6</v>
      </c>
      <c r="H22" s="55">
        <v>44684</v>
      </c>
      <c r="I22" s="77" t="s">
        <v>6888</v>
      </c>
      <c r="J22" s="35">
        <v>0</v>
      </c>
      <c r="K22" s="35">
        <v>6</v>
      </c>
    </row>
    <row r="23" spans="1:11" ht="16.5">
      <c r="A23" s="12" t="s">
        <v>1559</v>
      </c>
      <c r="B23" s="13" t="s">
        <v>3722</v>
      </c>
      <c r="C23" s="13" t="s">
        <v>1550</v>
      </c>
      <c r="D23" s="12" t="s">
        <v>1352</v>
      </c>
      <c r="E23" s="12" t="s">
        <v>1547</v>
      </c>
      <c r="F23" s="14" t="s">
        <v>2607</v>
      </c>
      <c r="G23" s="14" t="s">
        <v>2607</v>
      </c>
      <c r="H23" s="12" t="s">
        <v>299</v>
      </c>
      <c r="I23" s="27" t="s">
        <v>8187</v>
      </c>
      <c r="J23" s="35">
        <v>0</v>
      </c>
      <c r="K23" s="35">
        <v>7</v>
      </c>
    </row>
    <row r="24" spans="1:11" ht="16.5">
      <c r="A24" s="12" t="s">
        <v>1326</v>
      </c>
      <c r="B24" s="13" t="s">
        <v>3703</v>
      </c>
      <c r="C24" s="13" t="s">
        <v>1324</v>
      </c>
      <c r="D24" s="12" t="s">
        <v>1327</v>
      </c>
      <c r="E24" s="12" t="s">
        <v>1547</v>
      </c>
      <c r="F24" s="14" t="s">
        <v>2607</v>
      </c>
      <c r="G24" s="14" t="s">
        <v>2607</v>
      </c>
      <c r="H24" s="12" t="s">
        <v>295</v>
      </c>
      <c r="I24" s="27" t="s">
        <v>8206</v>
      </c>
      <c r="J24" s="35">
        <v>0</v>
      </c>
      <c r="K24" s="35">
        <v>3</v>
      </c>
    </row>
    <row r="25" spans="1:11" ht="31.5">
      <c r="A25" s="12" t="s">
        <v>1340</v>
      </c>
      <c r="B25" s="13" t="s">
        <v>3723</v>
      </c>
      <c r="C25" s="13" t="s">
        <v>1341</v>
      </c>
      <c r="D25" s="12" t="s">
        <v>1342</v>
      </c>
      <c r="E25" s="12" t="s">
        <v>1547</v>
      </c>
      <c r="F25" s="14" t="s">
        <v>2607</v>
      </c>
      <c r="G25" s="14" t="s">
        <v>2607</v>
      </c>
      <c r="H25" s="12" t="s">
        <v>295</v>
      </c>
      <c r="I25" s="27" t="s">
        <v>8206</v>
      </c>
      <c r="J25" s="35">
        <v>0</v>
      </c>
      <c r="K25" s="35">
        <v>2</v>
      </c>
    </row>
    <row r="26" spans="1:11" ht="16.5">
      <c r="A26" s="12" t="s">
        <v>1348</v>
      </c>
      <c r="B26" s="13" t="s">
        <v>3724</v>
      </c>
      <c r="C26" s="13" t="s">
        <v>1332</v>
      </c>
      <c r="D26" s="12" t="s">
        <v>1349</v>
      </c>
      <c r="E26" s="12" t="s">
        <v>1547</v>
      </c>
      <c r="F26" s="14" t="s">
        <v>2607</v>
      </c>
      <c r="G26" s="14" t="s">
        <v>2607</v>
      </c>
      <c r="H26" s="12" t="s">
        <v>295</v>
      </c>
      <c r="I26" s="27" t="s">
        <v>8221</v>
      </c>
      <c r="J26" s="35">
        <v>0</v>
      </c>
      <c r="K26" s="35">
        <v>2</v>
      </c>
    </row>
    <row r="27" spans="1:11" ht="16.5">
      <c r="A27" s="12" t="s">
        <v>1346</v>
      </c>
      <c r="B27" s="13" t="s">
        <v>3717</v>
      </c>
      <c r="C27" s="13" t="s">
        <v>1332</v>
      </c>
      <c r="D27" s="12" t="s">
        <v>1347</v>
      </c>
      <c r="E27" s="12" t="s">
        <v>1547</v>
      </c>
      <c r="F27" s="14" t="s">
        <v>2607</v>
      </c>
      <c r="G27" s="14" t="s">
        <v>2607</v>
      </c>
      <c r="H27" s="12" t="s">
        <v>295</v>
      </c>
      <c r="I27" s="27" t="s">
        <v>8221</v>
      </c>
      <c r="J27" s="35">
        <v>0</v>
      </c>
      <c r="K27" s="35">
        <v>2</v>
      </c>
    </row>
    <row r="28" spans="1:11" ht="16.5">
      <c r="A28" s="12" t="s">
        <v>1315</v>
      </c>
      <c r="B28" s="13" t="s">
        <v>3712</v>
      </c>
      <c r="C28" s="13" t="s">
        <v>1313</v>
      </c>
      <c r="D28" s="12" t="s">
        <v>1316</v>
      </c>
      <c r="E28" s="12" t="s">
        <v>1547</v>
      </c>
      <c r="F28" s="14" t="s">
        <v>2607</v>
      </c>
      <c r="G28" s="14" t="s">
        <v>2607</v>
      </c>
      <c r="H28" s="12" t="s">
        <v>295</v>
      </c>
      <c r="I28" s="27" t="s">
        <v>8221</v>
      </c>
      <c r="J28" s="35">
        <v>0</v>
      </c>
      <c r="K28" s="35">
        <v>5</v>
      </c>
    </row>
    <row r="29" spans="1:11" ht="31.5">
      <c r="A29" s="12" t="s">
        <v>1317</v>
      </c>
      <c r="B29" s="13" t="s">
        <v>3725</v>
      </c>
      <c r="C29" s="13" t="s">
        <v>1318</v>
      </c>
      <c r="D29" s="12" t="s">
        <v>1319</v>
      </c>
      <c r="E29" s="12" t="s">
        <v>1547</v>
      </c>
      <c r="F29" s="14" t="s">
        <v>2607</v>
      </c>
      <c r="G29" s="14" t="s">
        <v>2607</v>
      </c>
      <c r="H29" s="12" t="s">
        <v>271</v>
      </c>
      <c r="I29" s="27" t="s">
        <v>8181</v>
      </c>
      <c r="J29" s="35">
        <v>0</v>
      </c>
      <c r="K29" s="35">
        <v>4</v>
      </c>
    </row>
    <row r="30" spans="1:11" ht="16.5">
      <c r="A30" s="12" t="s">
        <v>1343</v>
      </c>
      <c r="B30" s="13" t="s">
        <v>3726</v>
      </c>
      <c r="C30" s="13" t="s">
        <v>1344</v>
      </c>
      <c r="D30" s="12" t="s">
        <v>1345</v>
      </c>
      <c r="E30" s="12" t="s">
        <v>1547</v>
      </c>
      <c r="F30" s="14" t="s">
        <v>2607</v>
      </c>
      <c r="G30" s="14" t="s">
        <v>2607</v>
      </c>
      <c r="H30" s="12" t="s">
        <v>266</v>
      </c>
      <c r="I30" s="27" t="s">
        <v>8184</v>
      </c>
      <c r="J30" s="35">
        <v>0</v>
      </c>
      <c r="K30" s="35">
        <v>2</v>
      </c>
    </row>
    <row r="31" spans="1:11" ht="16.5">
      <c r="A31" s="12" t="s">
        <v>1334</v>
      </c>
      <c r="B31" s="13" t="s">
        <v>3727</v>
      </c>
      <c r="C31" s="13" t="s">
        <v>1335</v>
      </c>
      <c r="D31" s="12" t="s">
        <v>1336</v>
      </c>
      <c r="E31" s="12" t="s">
        <v>1547</v>
      </c>
      <c r="F31" s="14" t="s">
        <v>2607</v>
      </c>
      <c r="G31" s="14" t="s">
        <v>2607</v>
      </c>
      <c r="H31" s="12" t="s">
        <v>266</v>
      </c>
      <c r="I31" s="27" t="s">
        <v>8184</v>
      </c>
      <c r="J31" s="35">
        <v>0</v>
      </c>
      <c r="K31" s="35">
        <v>2</v>
      </c>
    </row>
    <row r="32" spans="1:11" ht="16.5">
      <c r="A32" s="12" t="s">
        <v>1337</v>
      </c>
      <c r="B32" s="13" t="s">
        <v>3728</v>
      </c>
      <c r="C32" s="13" t="s">
        <v>1338</v>
      </c>
      <c r="D32" s="12" t="s">
        <v>1339</v>
      </c>
      <c r="E32" s="12" t="s">
        <v>1547</v>
      </c>
      <c r="F32" s="14" t="s">
        <v>2607</v>
      </c>
      <c r="G32" s="14" t="s">
        <v>2607</v>
      </c>
      <c r="H32" s="12" t="s">
        <v>266</v>
      </c>
      <c r="I32" s="27" t="s">
        <v>8184</v>
      </c>
      <c r="J32" s="35">
        <v>0</v>
      </c>
      <c r="K32" s="35">
        <v>2</v>
      </c>
    </row>
    <row r="33" spans="1:11" ht="31.5">
      <c r="A33" s="12" t="s">
        <v>1534</v>
      </c>
      <c r="B33" s="13" t="s">
        <v>3729</v>
      </c>
      <c r="C33" s="13" t="s">
        <v>1538</v>
      </c>
      <c r="D33" s="12" t="s">
        <v>1543</v>
      </c>
      <c r="E33" s="12" t="s">
        <v>1547</v>
      </c>
      <c r="F33" s="14" t="s">
        <v>2607</v>
      </c>
      <c r="G33" s="14" t="s">
        <v>2607</v>
      </c>
      <c r="H33" s="12" t="s">
        <v>2568</v>
      </c>
      <c r="I33" s="25" t="s">
        <v>8196</v>
      </c>
      <c r="J33" s="35">
        <v>0</v>
      </c>
      <c r="K33" s="35">
        <v>2</v>
      </c>
    </row>
    <row r="34" spans="1:11" ht="16.5">
      <c r="A34" s="9" t="s">
        <v>3344</v>
      </c>
      <c r="B34" s="13" t="s">
        <v>3701</v>
      </c>
      <c r="C34" s="15" t="s">
        <v>3337</v>
      </c>
      <c r="D34" s="12" t="s">
        <v>3350</v>
      </c>
      <c r="E34" s="12" t="s">
        <v>1547</v>
      </c>
      <c r="F34" s="14" t="s">
        <v>2607</v>
      </c>
      <c r="G34" s="14" t="s">
        <v>2607</v>
      </c>
      <c r="H34" s="9" t="s">
        <v>3235</v>
      </c>
      <c r="I34" s="27" t="s">
        <v>3181</v>
      </c>
      <c r="J34" s="35">
        <v>0</v>
      </c>
      <c r="K34" s="35">
        <v>2</v>
      </c>
    </row>
    <row r="35" spans="1:11" ht="16.5">
      <c r="A35" s="9" t="s">
        <v>3345</v>
      </c>
      <c r="B35" s="13" t="s">
        <v>3730</v>
      </c>
      <c r="C35" s="15" t="s">
        <v>3346</v>
      </c>
      <c r="D35" s="12" t="s">
        <v>3351</v>
      </c>
      <c r="E35" s="12" t="s">
        <v>1547</v>
      </c>
      <c r="F35" s="14" t="s">
        <v>2607</v>
      </c>
      <c r="G35" s="14" t="s">
        <v>2607</v>
      </c>
      <c r="H35" s="9" t="s">
        <v>3235</v>
      </c>
      <c r="I35" s="27" t="s">
        <v>3181</v>
      </c>
      <c r="J35" s="35">
        <v>0</v>
      </c>
      <c r="K35" s="35">
        <v>2</v>
      </c>
    </row>
    <row r="36" spans="1:11" ht="31.5">
      <c r="A36" s="9" t="s">
        <v>3347</v>
      </c>
      <c r="B36" s="13" t="s">
        <v>3348</v>
      </c>
      <c r="C36" s="15" t="s">
        <v>3349</v>
      </c>
      <c r="D36" s="12" t="s">
        <v>3352</v>
      </c>
      <c r="E36" s="12" t="s">
        <v>1547</v>
      </c>
      <c r="F36" s="14" t="s">
        <v>2607</v>
      </c>
      <c r="G36" s="14" t="s">
        <v>2607</v>
      </c>
      <c r="H36" s="9" t="s">
        <v>3282</v>
      </c>
      <c r="I36" s="27" t="s">
        <v>3181</v>
      </c>
      <c r="J36" s="35">
        <v>0</v>
      </c>
      <c r="K36" s="35">
        <v>2</v>
      </c>
    </row>
    <row r="37" spans="1:11" ht="31.5">
      <c r="A37" s="12" t="s">
        <v>5683</v>
      </c>
      <c r="B37" s="18" t="s">
        <v>3723</v>
      </c>
      <c r="C37" s="18" t="s">
        <v>5684</v>
      </c>
      <c r="D37" s="12" t="s">
        <v>5685</v>
      </c>
      <c r="E37" s="12" t="s">
        <v>1547</v>
      </c>
      <c r="F37" s="14" t="s">
        <v>2607</v>
      </c>
      <c r="G37" s="14" t="s">
        <v>2607</v>
      </c>
      <c r="H37" s="12" t="s">
        <v>5601</v>
      </c>
      <c r="I37" s="25" t="s">
        <v>8201</v>
      </c>
      <c r="J37" s="35">
        <v>0</v>
      </c>
      <c r="K37" s="35">
        <v>2</v>
      </c>
    </row>
    <row r="38" spans="1:11" ht="16.5">
      <c r="A38" s="12" t="s">
        <v>5686</v>
      </c>
      <c r="B38" s="18" t="s">
        <v>5687</v>
      </c>
      <c r="C38" s="18" t="s">
        <v>5688</v>
      </c>
      <c r="D38" s="12" t="s">
        <v>5689</v>
      </c>
      <c r="E38" s="12" t="s">
        <v>1547</v>
      </c>
      <c r="F38" s="14" t="s">
        <v>2607</v>
      </c>
      <c r="G38" s="14" t="s">
        <v>2607</v>
      </c>
      <c r="H38" s="12" t="s">
        <v>5690</v>
      </c>
      <c r="I38" s="25" t="s">
        <v>8201</v>
      </c>
      <c r="J38" s="35">
        <v>0</v>
      </c>
      <c r="K38" s="35">
        <v>2</v>
      </c>
    </row>
    <row r="39" spans="1:11" ht="16.5">
      <c r="A39" s="12" t="s">
        <v>5691</v>
      </c>
      <c r="B39" s="18" t="s">
        <v>3730</v>
      </c>
      <c r="C39" s="18" t="s">
        <v>5692</v>
      </c>
      <c r="D39" s="12" t="s">
        <v>5693</v>
      </c>
      <c r="E39" s="12" t="s">
        <v>1547</v>
      </c>
      <c r="F39" s="14" t="s">
        <v>2607</v>
      </c>
      <c r="G39" s="14" t="s">
        <v>2607</v>
      </c>
      <c r="H39" s="12" t="s">
        <v>5690</v>
      </c>
      <c r="I39" s="25" t="s">
        <v>8201</v>
      </c>
      <c r="J39" s="35">
        <v>0</v>
      </c>
      <c r="K39" s="35">
        <v>2</v>
      </c>
    </row>
    <row r="40" spans="1:11" ht="16.5">
      <c r="A40" s="12" t="s">
        <v>5694</v>
      </c>
      <c r="B40" s="18" t="s">
        <v>5695</v>
      </c>
      <c r="C40" s="18" t="s">
        <v>5696</v>
      </c>
      <c r="D40" s="12" t="s">
        <v>5697</v>
      </c>
      <c r="E40" s="12" t="s">
        <v>1547</v>
      </c>
      <c r="F40" s="14" t="s">
        <v>2607</v>
      </c>
      <c r="G40" s="14" t="s">
        <v>2607</v>
      </c>
      <c r="H40" s="12" t="s">
        <v>5690</v>
      </c>
      <c r="I40" s="25" t="s">
        <v>8201</v>
      </c>
      <c r="J40" s="35">
        <v>0</v>
      </c>
      <c r="K40" s="35">
        <v>2</v>
      </c>
    </row>
    <row r="41" spans="1:11" ht="16.5">
      <c r="A41" s="12" t="s">
        <v>5698</v>
      </c>
      <c r="B41" s="18" t="s">
        <v>3712</v>
      </c>
      <c r="C41" s="18" t="s">
        <v>5699</v>
      </c>
      <c r="D41" s="12" t="s">
        <v>5700</v>
      </c>
      <c r="E41" s="12" t="s">
        <v>1547</v>
      </c>
      <c r="F41" s="14" t="s">
        <v>2607</v>
      </c>
      <c r="G41" s="14" t="s">
        <v>2607</v>
      </c>
      <c r="H41" s="12" t="s">
        <v>5601</v>
      </c>
      <c r="I41" s="25" t="s">
        <v>8201</v>
      </c>
      <c r="J41" s="35">
        <v>0</v>
      </c>
      <c r="K41" s="35">
        <v>2</v>
      </c>
    </row>
    <row r="42" spans="1:11" ht="16.5">
      <c r="A42" s="12" t="s">
        <v>5701</v>
      </c>
      <c r="B42" s="18" t="s">
        <v>3727</v>
      </c>
      <c r="C42" s="18" t="s">
        <v>5702</v>
      </c>
      <c r="D42" s="12" t="s">
        <v>5703</v>
      </c>
      <c r="E42" s="12" t="s">
        <v>1547</v>
      </c>
      <c r="F42" s="14" t="s">
        <v>2607</v>
      </c>
      <c r="G42" s="14" t="s">
        <v>2607</v>
      </c>
      <c r="H42" s="12" t="s">
        <v>5601</v>
      </c>
      <c r="I42" s="25" t="s">
        <v>8201</v>
      </c>
      <c r="J42" s="35">
        <v>0</v>
      </c>
      <c r="K42" s="35">
        <v>2</v>
      </c>
    </row>
    <row r="43" spans="1:11" ht="16.5">
      <c r="A43" s="10" t="s">
        <v>6316</v>
      </c>
      <c r="B43" s="56" t="s">
        <v>6319</v>
      </c>
      <c r="C43" s="56" t="s">
        <v>6317</v>
      </c>
      <c r="D43" s="10" t="s">
        <v>6318</v>
      </c>
      <c r="E43" s="12" t="s">
        <v>1547</v>
      </c>
      <c r="F43" s="14" t="s">
        <v>2607</v>
      </c>
      <c r="G43" s="14" t="s">
        <v>2607</v>
      </c>
      <c r="H43" s="57">
        <v>43979</v>
      </c>
      <c r="I43" s="68" t="s">
        <v>6469</v>
      </c>
      <c r="J43" s="35">
        <v>0</v>
      </c>
      <c r="K43" s="35">
        <v>2</v>
      </c>
    </row>
    <row r="44" spans="1:11" s="6" customFormat="1" ht="63">
      <c r="A44" s="14" t="s">
        <v>8277</v>
      </c>
      <c r="B44" s="16" t="s">
        <v>8289</v>
      </c>
      <c r="C44" s="16" t="s">
        <v>8278</v>
      </c>
      <c r="D44" s="14" t="s">
        <v>8285</v>
      </c>
      <c r="E44" s="12" t="s">
        <v>1547</v>
      </c>
      <c r="F44" s="14" t="s">
        <v>2607</v>
      </c>
      <c r="G44" s="14" t="s">
        <v>2607</v>
      </c>
      <c r="H44" s="55">
        <v>45219</v>
      </c>
      <c r="I44" s="91" t="s">
        <v>7197</v>
      </c>
      <c r="J44" s="35">
        <v>1</v>
      </c>
      <c r="K44" s="35">
        <v>2</v>
      </c>
    </row>
    <row r="45" spans="1:11" s="6" customFormat="1" ht="63">
      <c r="A45" s="14" t="s">
        <v>8279</v>
      </c>
      <c r="B45" s="16" t="s">
        <v>8290</v>
      </c>
      <c r="C45" s="16" t="s">
        <v>8280</v>
      </c>
      <c r="D45" s="14" t="s">
        <v>8286</v>
      </c>
      <c r="E45" s="12" t="s">
        <v>1547</v>
      </c>
      <c r="F45" s="14" t="s">
        <v>2607</v>
      </c>
      <c r="G45" s="14" t="s">
        <v>2607</v>
      </c>
      <c r="H45" s="55">
        <v>45219</v>
      </c>
      <c r="I45" s="91" t="s">
        <v>7197</v>
      </c>
      <c r="J45" s="35">
        <v>1</v>
      </c>
      <c r="K45" s="35">
        <v>2</v>
      </c>
    </row>
    <row r="46" spans="1:11" s="6" customFormat="1" ht="16.5">
      <c r="A46" s="14" t="s">
        <v>8281</v>
      </c>
      <c r="B46" s="16" t="s">
        <v>8291</v>
      </c>
      <c r="C46" s="16" t="s">
        <v>8282</v>
      </c>
      <c r="D46" s="14" t="s">
        <v>8287</v>
      </c>
      <c r="E46" s="12" t="s">
        <v>1547</v>
      </c>
      <c r="F46" s="14" t="s">
        <v>2607</v>
      </c>
      <c r="G46" s="14" t="s">
        <v>2607</v>
      </c>
      <c r="H46" s="55">
        <v>45219</v>
      </c>
      <c r="I46" s="91" t="s">
        <v>7197</v>
      </c>
      <c r="J46" s="35">
        <v>1</v>
      </c>
      <c r="K46" s="35">
        <v>1</v>
      </c>
    </row>
    <row r="47" spans="1:11" s="6" customFormat="1" ht="16.5">
      <c r="A47" s="14" t="s">
        <v>8283</v>
      </c>
      <c r="B47" s="16" t="s">
        <v>8292</v>
      </c>
      <c r="C47" s="16" t="s">
        <v>8284</v>
      </c>
      <c r="D47" s="14" t="s">
        <v>8288</v>
      </c>
      <c r="E47" s="12" t="s">
        <v>1547</v>
      </c>
      <c r="F47" s="14" t="s">
        <v>2607</v>
      </c>
      <c r="G47" s="14" t="s">
        <v>2607</v>
      </c>
      <c r="H47" s="55">
        <v>45219</v>
      </c>
      <c r="I47" s="91" t="s">
        <v>7344</v>
      </c>
      <c r="J47" s="35">
        <v>1</v>
      </c>
      <c r="K47" s="35">
        <v>1</v>
      </c>
    </row>
    <row r="48" spans="1:11">
      <c r="J48" s="113"/>
      <c r="K48" s="113"/>
    </row>
    <row r="49" spans="10:11">
      <c r="J49" s="113"/>
      <c r="K49" s="113"/>
    </row>
  </sheetData>
  <sortState xmlns:xlrd2="http://schemas.microsoft.com/office/spreadsheetml/2017/richdata2" ref="A2:K49">
    <sortCondition descending="1" ref="F2:F49"/>
    <sortCondition ref="I2:I49"/>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工作表12">
    <tabColor rgb="FFFFFF00"/>
  </sheetPr>
  <dimension ref="A1:I5"/>
  <sheetViews>
    <sheetView zoomScaleNormal="100" workbookViewId="0">
      <selection sqref="A1:XFD1048576"/>
    </sheetView>
  </sheetViews>
  <sheetFormatPr defaultColWidth="9.1640625" defaultRowHeight="15.75"/>
  <cols>
    <col min="1" max="1" width="13.1640625" style="4" customWidth="1"/>
    <col min="2" max="2" width="55.6640625" style="4" customWidth="1"/>
    <col min="3" max="3" width="30.6640625" style="4" customWidth="1"/>
    <col min="4" max="4" width="30.6640625" style="5" customWidth="1"/>
    <col min="5" max="5" width="12.6640625" style="5" customWidth="1"/>
    <col min="6" max="6" width="16.5" style="5" customWidth="1"/>
    <col min="7" max="7" width="15.6640625" style="5"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8519</v>
      </c>
      <c r="G1" s="8" t="s">
        <v>6461</v>
      </c>
      <c r="H1" s="8" t="s">
        <v>1418</v>
      </c>
      <c r="I1" s="24" t="s">
        <v>2963</v>
      </c>
    </row>
    <row r="2" spans="1:9" s="6" customFormat="1" ht="16.5">
      <c r="A2" s="9" t="s">
        <v>3279</v>
      </c>
      <c r="B2" s="32" t="s">
        <v>3700</v>
      </c>
      <c r="C2" s="32" t="s">
        <v>3280</v>
      </c>
      <c r="D2" s="35" t="s">
        <v>3281</v>
      </c>
      <c r="E2" s="14" t="s">
        <v>8220</v>
      </c>
      <c r="F2" s="14">
        <v>0</v>
      </c>
      <c r="G2" s="12">
        <v>2</v>
      </c>
      <c r="H2" s="12" t="s">
        <v>3278</v>
      </c>
      <c r="I2" s="25" t="s">
        <v>8195</v>
      </c>
    </row>
    <row r="3" spans="1:9" s="6" customFormat="1" ht="31.5">
      <c r="A3" s="14" t="s">
        <v>7394</v>
      </c>
      <c r="B3" s="21" t="s">
        <v>7395</v>
      </c>
      <c r="C3" s="21" t="s">
        <v>7396</v>
      </c>
      <c r="D3" s="14" t="s">
        <v>7391</v>
      </c>
      <c r="E3" s="14" t="s">
        <v>8220</v>
      </c>
      <c r="F3" s="14">
        <v>0</v>
      </c>
      <c r="G3" s="14">
        <v>0</v>
      </c>
      <c r="H3" s="55">
        <v>45219</v>
      </c>
      <c r="I3" s="91" t="s">
        <v>7197</v>
      </c>
    </row>
    <row r="4" spans="1:9" s="6" customFormat="1" ht="94.5">
      <c r="A4" s="14" t="s">
        <v>7397</v>
      </c>
      <c r="B4" s="21" t="s">
        <v>7398</v>
      </c>
      <c r="C4" s="21" t="s">
        <v>7399</v>
      </c>
      <c r="D4" s="14" t="s">
        <v>7392</v>
      </c>
      <c r="E4" s="14" t="s">
        <v>8220</v>
      </c>
      <c r="F4" s="14">
        <v>0</v>
      </c>
      <c r="G4" s="14">
        <v>0</v>
      </c>
      <c r="H4" s="55">
        <v>45219</v>
      </c>
      <c r="I4" s="91" t="s">
        <v>7197</v>
      </c>
    </row>
    <row r="5" spans="1:9" s="6" customFormat="1" ht="78.75">
      <c r="A5" s="14" t="s">
        <v>7400</v>
      </c>
      <c r="B5" s="21" t="s">
        <v>7401</v>
      </c>
      <c r="C5" s="21" t="s">
        <v>7402</v>
      </c>
      <c r="D5" s="14" t="s">
        <v>7393</v>
      </c>
      <c r="E5" s="14" t="s">
        <v>8220</v>
      </c>
      <c r="F5" s="14">
        <v>1</v>
      </c>
      <c r="G5" s="14">
        <v>1</v>
      </c>
      <c r="H5" s="55">
        <v>45219</v>
      </c>
      <c r="I5" s="91" t="s">
        <v>7197</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1">
    <tabColor rgb="FFFFFF00"/>
  </sheetPr>
  <dimension ref="A1:K110"/>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6640625" style="7" bestFit="1" customWidth="1"/>
    <col min="10" max="16384" width="9.1640625" style="7"/>
  </cols>
  <sheetData>
    <row r="1" spans="1:11" s="17" customFormat="1" ht="33">
      <c r="A1" s="8" t="s">
        <v>1413</v>
      </c>
      <c r="B1" s="8" t="s">
        <v>1414</v>
      </c>
      <c r="C1" s="8" t="s">
        <v>1415</v>
      </c>
      <c r="D1" s="8" t="s">
        <v>1416</v>
      </c>
      <c r="E1" s="8" t="s">
        <v>1417</v>
      </c>
      <c r="F1" s="8" t="s">
        <v>8519</v>
      </c>
      <c r="G1" s="8" t="s">
        <v>6461</v>
      </c>
      <c r="H1" s="8" t="s">
        <v>1418</v>
      </c>
      <c r="I1" s="24" t="s">
        <v>2963</v>
      </c>
    </row>
    <row r="2" spans="1:11" s="17" customFormat="1" ht="16.5">
      <c r="A2" s="12" t="s">
        <v>5636</v>
      </c>
      <c r="B2" s="18" t="s">
        <v>5637</v>
      </c>
      <c r="C2" s="18" t="s">
        <v>2933</v>
      </c>
      <c r="D2" s="12" t="s">
        <v>5638</v>
      </c>
      <c r="E2" s="12" t="s">
        <v>2931</v>
      </c>
      <c r="F2" s="35">
        <v>2</v>
      </c>
      <c r="G2" s="35">
        <v>7</v>
      </c>
      <c r="H2" s="12" t="s">
        <v>5635</v>
      </c>
      <c r="I2" s="46" t="s">
        <v>8201</v>
      </c>
      <c r="J2" s="7"/>
      <c r="K2" s="7"/>
    </row>
    <row r="3" spans="1:11" s="17" customFormat="1" ht="31.5">
      <c r="A3" s="12" t="s">
        <v>263</v>
      </c>
      <c r="B3" s="18" t="s">
        <v>3698</v>
      </c>
      <c r="C3" s="18" t="s">
        <v>3148</v>
      </c>
      <c r="D3" s="12" t="s">
        <v>264</v>
      </c>
      <c r="E3" s="12" t="s">
        <v>2931</v>
      </c>
      <c r="F3" s="35">
        <v>1</v>
      </c>
      <c r="G3" s="35">
        <v>20</v>
      </c>
      <c r="H3" s="12" t="s">
        <v>299</v>
      </c>
      <c r="I3" s="46" t="s">
        <v>2960</v>
      </c>
    </row>
    <row r="4" spans="1:11" s="17" customFormat="1" ht="16.5">
      <c r="A4" s="12" t="s">
        <v>2925</v>
      </c>
      <c r="B4" s="18" t="s">
        <v>3699</v>
      </c>
      <c r="C4" s="18" t="s">
        <v>2933</v>
      </c>
      <c r="D4" s="12" t="s">
        <v>2928</v>
      </c>
      <c r="E4" s="12" t="s">
        <v>2931</v>
      </c>
      <c r="F4" s="35">
        <v>1</v>
      </c>
      <c r="G4" s="35">
        <v>29</v>
      </c>
      <c r="H4" s="12" t="s">
        <v>2929</v>
      </c>
      <c r="I4" s="46" t="s">
        <v>8200</v>
      </c>
    </row>
    <row r="5" spans="1:11" s="17" customFormat="1" ht="16.5">
      <c r="A5" s="39" t="s">
        <v>4385</v>
      </c>
      <c r="B5" s="40" t="s">
        <v>4664</v>
      </c>
      <c r="C5" s="40" t="s">
        <v>4391</v>
      </c>
      <c r="D5" s="39" t="s">
        <v>4379</v>
      </c>
      <c r="E5" s="12" t="s">
        <v>2931</v>
      </c>
      <c r="F5" s="35">
        <v>1</v>
      </c>
      <c r="G5" s="35">
        <v>2</v>
      </c>
      <c r="H5" s="9" t="s">
        <v>4397</v>
      </c>
      <c r="I5" s="46" t="s">
        <v>4378</v>
      </c>
      <c r="J5" s="7"/>
      <c r="K5" s="7"/>
    </row>
    <row r="6" spans="1:11" s="17" customFormat="1" ht="16.5">
      <c r="A6" s="9" t="s">
        <v>4608</v>
      </c>
      <c r="B6" s="18" t="s">
        <v>4681</v>
      </c>
      <c r="C6" s="18" t="s">
        <v>4652</v>
      </c>
      <c r="D6" s="9" t="s">
        <v>6093</v>
      </c>
      <c r="E6" s="12" t="s">
        <v>2931</v>
      </c>
      <c r="F6" s="35">
        <v>1</v>
      </c>
      <c r="G6" s="35">
        <v>5</v>
      </c>
      <c r="H6" s="9" t="s">
        <v>4397</v>
      </c>
      <c r="I6" s="46" t="s">
        <v>4368</v>
      </c>
      <c r="J6" s="7"/>
      <c r="K6" s="7"/>
    </row>
    <row r="7" spans="1:11" s="17" customFormat="1" ht="16.5">
      <c r="A7" s="9" t="s">
        <v>4616</v>
      </c>
      <c r="B7" s="18" t="s">
        <v>4689</v>
      </c>
      <c r="C7" s="18" t="s">
        <v>4660</v>
      </c>
      <c r="D7" s="9" t="s">
        <v>4638</v>
      </c>
      <c r="E7" s="12" t="s">
        <v>2931</v>
      </c>
      <c r="F7" s="35">
        <v>1</v>
      </c>
      <c r="G7" s="35">
        <v>8</v>
      </c>
      <c r="H7" s="9" t="s">
        <v>4397</v>
      </c>
      <c r="I7" s="46" t="s">
        <v>4368</v>
      </c>
      <c r="J7" s="7"/>
      <c r="K7" s="7"/>
    </row>
    <row r="8" spans="1:11" ht="31.5">
      <c r="A8" s="12" t="s">
        <v>5631</v>
      </c>
      <c r="B8" s="18" t="s">
        <v>5632</v>
      </c>
      <c r="C8" s="18" t="s">
        <v>5633</v>
      </c>
      <c r="D8" s="12" t="s">
        <v>5634</v>
      </c>
      <c r="E8" s="12" t="s">
        <v>2931</v>
      </c>
      <c r="F8" s="35">
        <v>1</v>
      </c>
      <c r="G8" s="35">
        <v>12</v>
      </c>
      <c r="H8" s="12" t="s">
        <v>5635</v>
      </c>
      <c r="I8" s="25" t="s">
        <v>8201</v>
      </c>
    </row>
    <row r="9" spans="1:11" ht="47.25">
      <c r="A9" s="12" t="s">
        <v>5639</v>
      </c>
      <c r="B9" s="18" t="s">
        <v>5640</v>
      </c>
      <c r="C9" s="18" t="s">
        <v>5641</v>
      </c>
      <c r="D9" s="12" t="s">
        <v>5642</v>
      </c>
      <c r="E9" s="12" t="s">
        <v>2931</v>
      </c>
      <c r="F9" s="35">
        <v>1</v>
      </c>
      <c r="G9" s="35">
        <v>11</v>
      </c>
      <c r="H9" s="12" t="s">
        <v>5635</v>
      </c>
      <c r="I9" s="25" t="s">
        <v>8201</v>
      </c>
    </row>
    <row r="10" spans="1:11" ht="47.25">
      <c r="A10" s="12" t="s">
        <v>6024</v>
      </c>
      <c r="B10" s="18" t="s">
        <v>6025</v>
      </c>
      <c r="C10" s="18" t="s">
        <v>6026</v>
      </c>
      <c r="D10" s="12" t="s">
        <v>6027</v>
      </c>
      <c r="E10" s="12" t="s">
        <v>5651</v>
      </c>
      <c r="F10" s="35">
        <v>1</v>
      </c>
      <c r="G10" s="35">
        <v>9</v>
      </c>
      <c r="H10" s="12" t="s">
        <v>5821</v>
      </c>
      <c r="I10" s="27" t="s">
        <v>5803</v>
      </c>
    </row>
    <row r="11" spans="1:11" ht="16.5">
      <c r="A11" s="12" t="s">
        <v>6004</v>
      </c>
      <c r="B11" s="18" t="s">
        <v>6005</v>
      </c>
      <c r="C11" s="18" t="s">
        <v>6006</v>
      </c>
      <c r="D11" s="12" t="s">
        <v>6007</v>
      </c>
      <c r="E11" s="12" t="s">
        <v>2931</v>
      </c>
      <c r="F11" s="35">
        <v>1</v>
      </c>
      <c r="G11" s="35">
        <v>6</v>
      </c>
      <c r="H11" s="12" t="s">
        <v>5821</v>
      </c>
      <c r="I11" s="27" t="s">
        <v>5803</v>
      </c>
    </row>
    <row r="12" spans="1:11" ht="33">
      <c r="A12" s="14" t="s">
        <v>8269</v>
      </c>
      <c r="B12" s="16" t="s">
        <v>6988</v>
      </c>
      <c r="C12" s="16" t="s">
        <v>6598</v>
      </c>
      <c r="D12" s="14" t="s">
        <v>6590</v>
      </c>
      <c r="E12" s="12" t="s">
        <v>2931</v>
      </c>
      <c r="F12" s="35">
        <v>1</v>
      </c>
      <c r="G12" s="35">
        <v>8</v>
      </c>
      <c r="H12" s="57">
        <v>44356</v>
      </c>
      <c r="I12" s="69" t="s">
        <v>6470</v>
      </c>
    </row>
    <row r="13" spans="1:11" ht="31.5">
      <c r="A13" s="14" t="s">
        <v>6610</v>
      </c>
      <c r="B13" s="16" t="s">
        <v>6623</v>
      </c>
      <c r="C13" s="16" t="s">
        <v>6611</v>
      </c>
      <c r="D13" s="14" t="s">
        <v>6615</v>
      </c>
      <c r="E13" s="12" t="s">
        <v>2931</v>
      </c>
      <c r="F13" s="35">
        <v>1</v>
      </c>
      <c r="G13" s="35">
        <v>5</v>
      </c>
      <c r="H13" s="57">
        <v>44356</v>
      </c>
      <c r="I13" s="69" t="s">
        <v>6470</v>
      </c>
    </row>
    <row r="14" spans="1:11" ht="16.5">
      <c r="A14" s="12" t="s">
        <v>261</v>
      </c>
      <c r="B14" s="13" t="s">
        <v>3694</v>
      </c>
      <c r="C14" s="13" t="s">
        <v>3146</v>
      </c>
      <c r="D14" s="12" t="s">
        <v>262</v>
      </c>
      <c r="E14" s="12" t="s">
        <v>2931</v>
      </c>
      <c r="F14" s="35">
        <v>0</v>
      </c>
      <c r="G14" s="35">
        <v>5</v>
      </c>
      <c r="H14" s="12" t="s">
        <v>299</v>
      </c>
      <c r="I14" s="25" t="s">
        <v>2960</v>
      </c>
    </row>
    <row r="15" spans="1:11" ht="16.5">
      <c r="A15" s="12" t="s">
        <v>254</v>
      </c>
      <c r="B15" s="13" t="s">
        <v>3685</v>
      </c>
      <c r="C15" s="13" t="s">
        <v>3147</v>
      </c>
      <c r="D15" s="12" t="s">
        <v>255</v>
      </c>
      <c r="E15" s="12" t="s">
        <v>2931</v>
      </c>
      <c r="F15" s="35">
        <v>0</v>
      </c>
      <c r="G15" s="35">
        <v>0</v>
      </c>
      <c r="H15" s="12" t="s">
        <v>299</v>
      </c>
      <c r="I15" s="25" t="s">
        <v>2960</v>
      </c>
      <c r="J15" s="17"/>
      <c r="K15" s="17"/>
    </row>
    <row r="16" spans="1:11" ht="16.5">
      <c r="A16" s="12" t="s">
        <v>256</v>
      </c>
      <c r="B16" s="13" t="s">
        <v>3686</v>
      </c>
      <c r="C16" s="13" t="s">
        <v>257</v>
      </c>
      <c r="D16" s="12" t="s">
        <v>258</v>
      </c>
      <c r="E16" s="12" t="s">
        <v>2931</v>
      </c>
      <c r="F16" s="35">
        <v>0</v>
      </c>
      <c r="G16" s="35">
        <v>0</v>
      </c>
      <c r="H16" s="12" t="s">
        <v>299</v>
      </c>
      <c r="I16" s="25" t="s">
        <v>2960</v>
      </c>
      <c r="J16" s="17"/>
      <c r="K16" s="17"/>
    </row>
    <row r="17" spans="1:11" ht="16.5">
      <c r="A17" s="12" t="s">
        <v>249</v>
      </c>
      <c r="B17" s="13" t="s">
        <v>3683</v>
      </c>
      <c r="C17" s="13" t="s">
        <v>3149</v>
      </c>
      <c r="D17" s="12" t="s">
        <v>250</v>
      </c>
      <c r="E17" s="12" t="s">
        <v>6987</v>
      </c>
      <c r="F17" s="35">
        <v>0</v>
      </c>
      <c r="G17" s="35">
        <v>1</v>
      </c>
      <c r="H17" s="12" t="s">
        <v>299</v>
      </c>
      <c r="I17" s="25" t="s">
        <v>2960</v>
      </c>
      <c r="J17" s="17"/>
      <c r="K17" s="17"/>
    </row>
    <row r="18" spans="1:11" ht="16.5">
      <c r="A18" s="12" t="s">
        <v>245</v>
      </c>
      <c r="B18" s="13" t="s">
        <v>3684</v>
      </c>
      <c r="C18" s="13" t="s">
        <v>3150</v>
      </c>
      <c r="D18" s="12" t="s">
        <v>246</v>
      </c>
      <c r="E18" s="12" t="s">
        <v>2931</v>
      </c>
      <c r="F18" s="35">
        <v>0</v>
      </c>
      <c r="G18" s="35">
        <v>1</v>
      </c>
      <c r="H18" s="12" t="s">
        <v>299</v>
      </c>
      <c r="I18" s="25" t="s">
        <v>2960</v>
      </c>
      <c r="J18" s="17"/>
      <c r="K18" s="17"/>
    </row>
    <row r="19" spans="1:11" ht="16.5">
      <c r="A19" s="12" t="s">
        <v>259</v>
      </c>
      <c r="B19" s="13" t="s">
        <v>3687</v>
      </c>
      <c r="C19" s="13" t="s">
        <v>3151</v>
      </c>
      <c r="D19" s="12" t="s">
        <v>260</v>
      </c>
      <c r="E19" s="12" t="s">
        <v>2931</v>
      </c>
      <c r="F19" s="35">
        <v>0</v>
      </c>
      <c r="G19" s="35">
        <v>0</v>
      </c>
      <c r="H19" s="12" t="s">
        <v>299</v>
      </c>
      <c r="I19" s="25" t="s">
        <v>2960</v>
      </c>
      <c r="J19" s="17"/>
      <c r="K19" s="17"/>
    </row>
    <row r="20" spans="1:11" ht="16.5">
      <c r="A20" s="12" t="s">
        <v>247</v>
      </c>
      <c r="B20" s="13" t="s">
        <v>3688</v>
      </c>
      <c r="C20" s="13" t="s">
        <v>3152</v>
      </c>
      <c r="D20" s="12" t="s">
        <v>248</v>
      </c>
      <c r="E20" s="12" t="s">
        <v>2931</v>
      </c>
      <c r="F20" s="35">
        <v>0</v>
      </c>
      <c r="G20" s="35">
        <v>1</v>
      </c>
      <c r="H20" s="12" t="s">
        <v>271</v>
      </c>
      <c r="I20" s="25" t="s">
        <v>4398</v>
      </c>
      <c r="J20" s="17"/>
      <c r="K20" s="17"/>
    </row>
    <row r="21" spans="1:11" ht="16.5">
      <c r="A21" s="12" t="s">
        <v>251</v>
      </c>
      <c r="B21" s="13" t="s">
        <v>5419</v>
      </c>
      <c r="C21" s="13" t="s">
        <v>252</v>
      </c>
      <c r="D21" s="12" t="s">
        <v>253</v>
      </c>
      <c r="E21" s="12" t="s">
        <v>2931</v>
      </c>
      <c r="F21" s="35">
        <v>0</v>
      </c>
      <c r="G21" s="35">
        <v>0</v>
      </c>
      <c r="H21" s="12" t="s">
        <v>271</v>
      </c>
      <c r="I21" s="25" t="s">
        <v>4398</v>
      </c>
      <c r="J21" s="17"/>
      <c r="K21" s="17"/>
    </row>
    <row r="22" spans="1:11" ht="31.5">
      <c r="A22" s="12" t="s">
        <v>517</v>
      </c>
      <c r="B22" s="13" t="s">
        <v>3691</v>
      </c>
      <c r="C22" s="13" t="s">
        <v>3153</v>
      </c>
      <c r="D22" s="12" t="s">
        <v>518</v>
      </c>
      <c r="E22" s="12" t="s">
        <v>2931</v>
      </c>
      <c r="F22" s="35">
        <v>0</v>
      </c>
      <c r="G22" s="35">
        <v>0</v>
      </c>
      <c r="H22" s="12" t="s">
        <v>877</v>
      </c>
      <c r="I22" s="25" t="s">
        <v>2962</v>
      </c>
      <c r="J22" s="17"/>
      <c r="K22" s="17"/>
    </row>
    <row r="23" spans="1:11" ht="31.5">
      <c r="A23" s="12" t="s">
        <v>2923</v>
      </c>
      <c r="B23" s="13" t="s">
        <v>3689</v>
      </c>
      <c r="C23" s="13" t="s">
        <v>2930</v>
      </c>
      <c r="D23" s="12" t="s">
        <v>2926</v>
      </c>
      <c r="E23" s="12" t="s">
        <v>2931</v>
      </c>
      <c r="F23" s="35">
        <v>0</v>
      </c>
      <c r="G23" s="35">
        <v>3</v>
      </c>
      <c r="H23" s="12" t="s">
        <v>2929</v>
      </c>
      <c r="I23" s="25" t="s">
        <v>8200</v>
      </c>
      <c r="J23" s="17"/>
      <c r="K23" s="17"/>
    </row>
    <row r="24" spans="1:11" ht="31.5">
      <c r="A24" s="12" t="s">
        <v>2924</v>
      </c>
      <c r="B24" s="13" t="s">
        <v>3692</v>
      </c>
      <c r="C24" s="13" t="s">
        <v>2932</v>
      </c>
      <c r="D24" s="12" t="s">
        <v>2927</v>
      </c>
      <c r="E24" s="12" t="s">
        <v>2931</v>
      </c>
      <c r="F24" s="35">
        <v>0</v>
      </c>
      <c r="G24" s="35">
        <v>3</v>
      </c>
      <c r="H24" s="12" t="s">
        <v>2929</v>
      </c>
      <c r="I24" s="25" t="s">
        <v>8200</v>
      </c>
      <c r="J24" s="17"/>
      <c r="K24" s="17"/>
    </row>
    <row r="25" spans="1:11" ht="16.5">
      <c r="A25" s="9" t="s">
        <v>3042</v>
      </c>
      <c r="B25" s="13" t="s">
        <v>3693</v>
      </c>
      <c r="C25" s="13" t="s">
        <v>3054</v>
      </c>
      <c r="D25" s="9" t="s">
        <v>3048</v>
      </c>
      <c r="E25" s="12" t="s">
        <v>2931</v>
      </c>
      <c r="F25" s="35">
        <v>0</v>
      </c>
      <c r="G25" s="35">
        <v>2</v>
      </c>
      <c r="H25" s="12" t="s">
        <v>2929</v>
      </c>
      <c r="I25" s="25" t="s">
        <v>8218</v>
      </c>
      <c r="J25" s="17"/>
      <c r="K25" s="17"/>
    </row>
    <row r="26" spans="1:11" s="23" customFormat="1" ht="16.5">
      <c r="A26" s="9" t="s">
        <v>3043</v>
      </c>
      <c r="B26" s="13" t="s">
        <v>3695</v>
      </c>
      <c r="C26" s="13" t="s">
        <v>3055</v>
      </c>
      <c r="D26" s="9" t="s">
        <v>3049</v>
      </c>
      <c r="E26" s="12" t="s">
        <v>2931</v>
      </c>
      <c r="F26" s="35">
        <v>0</v>
      </c>
      <c r="G26" s="35">
        <v>6</v>
      </c>
      <c r="H26" s="12" t="s">
        <v>2929</v>
      </c>
      <c r="I26" s="25" t="s">
        <v>8218</v>
      </c>
      <c r="J26" s="7"/>
      <c r="K26" s="7"/>
    </row>
    <row r="27" spans="1:11" ht="31.5">
      <c r="A27" s="9" t="s">
        <v>3044</v>
      </c>
      <c r="B27" s="13" t="s">
        <v>3690</v>
      </c>
      <c r="C27" s="13" t="s">
        <v>3056</v>
      </c>
      <c r="D27" s="9" t="s">
        <v>3050</v>
      </c>
      <c r="E27" s="12" t="s">
        <v>2931</v>
      </c>
      <c r="F27" s="35">
        <v>0</v>
      </c>
      <c r="G27" s="35">
        <v>4</v>
      </c>
      <c r="H27" s="12" t="s">
        <v>2929</v>
      </c>
      <c r="I27" s="25" t="s">
        <v>8218</v>
      </c>
    </row>
    <row r="28" spans="1:11" ht="31.5">
      <c r="A28" s="9" t="s">
        <v>3045</v>
      </c>
      <c r="B28" s="13" t="s">
        <v>3696</v>
      </c>
      <c r="C28" s="13" t="s">
        <v>3057</v>
      </c>
      <c r="D28" s="9" t="s">
        <v>3051</v>
      </c>
      <c r="E28" s="12" t="s">
        <v>2931</v>
      </c>
      <c r="F28" s="35">
        <v>0</v>
      </c>
      <c r="G28" s="35">
        <v>4</v>
      </c>
      <c r="H28" s="12" t="s">
        <v>2929</v>
      </c>
      <c r="I28" s="25" t="s">
        <v>8218</v>
      </c>
    </row>
    <row r="29" spans="1:11" ht="31.5">
      <c r="A29" s="9" t="s">
        <v>3046</v>
      </c>
      <c r="B29" s="13" t="s">
        <v>5420</v>
      </c>
      <c r="C29" s="13" t="s">
        <v>3058</v>
      </c>
      <c r="D29" s="9" t="s">
        <v>3052</v>
      </c>
      <c r="E29" s="12" t="s">
        <v>2931</v>
      </c>
      <c r="F29" s="35">
        <v>0</v>
      </c>
      <c r="G29" s="35">
        <v>4</v>
      </c>
      <c r="H29" s="12" t="s">
        <v>2929</v>
      </c>
      <c r="I29" s="25" t="s">
        <v>8218</v>
      </c>
    </row>
    <row r="30" spans="1:11" ht="16.5">
      <c r="A30" s="9" t="s">
        <v>3047</v>
      </c>
      <c r="B30" s="13" t="s">
        <v>3697</v>
      </c>
      <c r="C30" s="13" t="s">
        <v>3059</v>
      </c>
      <c r="D30" s="9" t="s">
        <v>3053</v>
      </c>
      <c r="E30" s="12" t="s">
        <v>2931</v>
      </c>
      <c r="F30" s="35">
        <v>0</v>
      </c>
      <c r="G30" s="35">
        <v>4</v>
      </c>
      <c r="H30" s="12" t="s">
        <v>2929</v>
      </c>
      <c r="I30" s="25" t="s">
        <v>8218</v>
      </c>
    </row>
    <row r="31" spans="1:11" ht="33">
      <c r="A31" s="9" t="s">
        <v>6450</v>
      </c>
      <c r="B31" s="13" t="s">
        <v>6449</v>
      </c>
      <c r="C31" s="13" t="s">
        <v>3060</v>
      </c>
      <c r="D31" s="9" t="s">
        <v>7230</v>
      </c>
      <c r="E31" s="12" t="s">
        <v>2931</v>
      </c>
      <c r="F31" s="35">
        <v>0</v>
      </c>
      <c r="G31" s="35">
        <v>0</v>
      </c>
      <c r="H31" s="12" t="s">
        <v>7231</v>
      </c>
      <c r="I31" s="25" t="s">
        <v>8218</v>
      </c>
    </row>
    <row r="32" spans="1:11" ht="47.25">
      <c r="A32" s="39" t="s">
        <v>4386</v>
      </c>
      <c r="B32" s="40" t="s">
        <v>4665</v>
      </c>
      <c r="C32" s="40" t="s">
        <v>4392</v>
      </c>
      <c r="D32" s="39" t="s">
        <v>4380</v>
      </c>
      <c r="E32" s="12" t="s">
        <v>2931</v>
      </c>
      <c r="F32" s="35">
        <v>0</v>
      </c>
      <c r="G32" s="35">
        <v>1</v>
      </c>
      <c r="H32" s="9" t="s">
        <v>4397</v>
      </c>
      <c r="I32" s="25" t="s">
        <v>4368</v>
      </c>
    </row>
    <row r="33" spans="1:11" ht="16.5">
      <c r="A33" s="39" t="s">
        <v>4387</v>
      </c>
      <c r="B33" s="40" t="s">
        <v>4666</v>
      </c>
      <c r="C33" s="40" t="s">
        <v>4393</v>
      </c>
      <c r="D33" s="39" t="s">
        <v>4381</v>
      </c>
      <c r="E33" s="12" t="s">
        <v>2931</v>
      </c>
      <c r="F33" s="35">
        <v>0</v>
      </c>
      <c r="G33" s="35">
        <v>3</v>
      </c>
      <c r="H33" s="9" t="s">
        <v>4397</v>
      </c>
      <c r="I33" s="25" t="s">
        <v>4368</v>
      </c>
    </row>
    <row r="34" spans="1:11" ht="31.5">
      <c r="A34" s="39" t="s">
        <v>4388</v>
      </c>
      <c r="B34" s="40" t="s">
        <v>4667</v>
      </c>
      <c r="C34" s="40" t="s">
        <v>4394</v>
      </c>
      <c r="D34" s="39" t="s">
        <v>4382</v>
      </c>
      <c r="E34" s="12" t="s">
        <v>2931</v>
      </c>
      <c r="F34" s="35">
        <v>0</v>
      </c>
      <c r="G34" s="35">
        <v>2</v>
      </c>
      <c r="H34" s="9" t="s">
        <v>4397</v>
      </c>
      <c r="I34" s="25" t="s">
        <v>4378</v>
      </c>
    </row>
    <row r="35" spans="1:11" ht="31.5">
      <c r="A35" s="39" t="s">
        <v>4389</v>
      </c>
      <c r="B35" s="40" t="s">
        <v>4668</v>
      </c>
      <c r="C35" s="40" t="s">
        <v>4395</v>
      </c>
      <c r="D35" s="39" t="s">
        <v>4383</v>
      </c>
      <c r="E35" s="12" t="s">
        <v>2931</v>
      </c>
      <c r="F35" s="35">
        <v>0</v>
      </c>
      <c r="G35" s="35">
        <v>4</v>
      </c>
      <c r="H35" s="9" t="s">
        <v>4397</v>
      </c>
      <c r="I35" s="25" t="s">
        <v>4368</v>
      </c>
    </row>
    <row r="36" spans="1:11" ht="16.5">
      <c r="A36" s="39" t="s">
        <v>4390</v>
      </c>
      <c r="B36" s="40" t="s">
        <v>4669</v>
      </c>
      <c r="C36" s="40" t="s">
        <v>4396</v>
      </c>
      <c r="D36" s="39" t="s">
        <v>4384</v>
      </c>
      <c r="E36" s="12" t="s">
        <v>2931</v>
      </c>
      <c r="F36" s="35">
        <v>0</v>
      </c>
      <c r="G36" s="35">
        <v>7</v>
      </c>
      <c r="H36" s="9" t="s">
        <v>4397</v>
      </c>
      <c r="I36" s="25" t="s">
        <v>4368</v>
      </c>
    </row>
    <row r="37" spans="1:11" ht="31.5">
      <c r="A37" s="9" t="s">
        <v>4597</v>
      </c>
      <c r="B37" s="18" t="s">
        <v>4670</v>
      </c>
      <c r="C37" s="18" t="s">
        <v>4642</v>
      </c>
      <c r="D37" s="9" t="s">
        <v>4620</v>
      </c>
      <c r="E37" s="12" t="s">
        <v>2931</v>
      </c>
      <c r="F37" s="35">
        <v>0</v>
      </c>
      <c r="G37" s="35">
        <v>3</v>
      </c>
      <c r="H37" s="9" t="s">
        <v>4397</v>
      </c>
      <c r="I37" s="25" t="s">
        <v>4368</v>
      </c>
    </row>
    <row r="38" spans="1:11" ht="16.5">
      <c r="A38" s="9" t="s">
        <v>4598</v>
      </c>
      <c r="B38" s="18" t="s">
        <v>4671</v>
      </c>
      <c r="C38" s="18" t="s">
        <v>4643</v>
      </c>
      <c r="D38" s="9" t="s">
        <v>4621</v>
      </c>
      <c r="E38" s="12" t="s">
        <v>2931</v>
      </c>
      <c r="F38" s="35">
        <v>0</v>
      </c>
      <c r="G38" s="35">
        <v>5</v>
      </c>
      <c r="H38" s="9" t="s">
        <v>4397</v>
      </c>
      <c r="I38" s="25" t="s">
        <v>4368</v>
      </c>
    </row>
    <row r="39" spans="1:11" ht="16.5">
      <c r="A39" s="9" t="s">
        <v>4599</v>
      </c>
      <c r="B39" s="18" t="s">
        <v>4672</v>
      </c>
      <c r="C39" s="18" t="s">
        <v>4644</v>
      </c>
      <c r="D39" s="9" t="s">
        <v>4622</v>
      </c>
      <c r="E39" s="12" t="s">
        <v>2931</v>
      </c>
      <c r="F39" s="35">
        <v>0</v>
      </c>
      <c r="G39" s="35">
        <v>1</v>
      </c>
      <c r="H39" s="9" t="s">
        <v>4397</v>
      </c>
      <c r="I39" s="25" t="s">
        <v>4368</v>
      </c>
    </row>
    <row r="40" spans="1:11" ht="16.5">
      <c r="A40" s="9" t="s">
        <v>4600</v>
      </c>
      <c r="B40" s="18" t="s">
        <v>4673</v>
      </c>
      <c r="C40" s="18" t="s">
        <v>4645</v>
      </c>
      <c r="D40" s="9" t="s">
        <v>4623</v>
      </c>
      <c r="E40" s="12" t="s">
        <v>2931</v>
      </c>
      <c r="F40" s="35">
        <v>0</v>
      </c>
      <c r="G40" s="35">
        <v>1</v>
      </c>
      <c r="H40" s="9" t="s">
        <v>4397</v>
      </c>
      <c r="I40" s="25" t="s">
        <v>4368</v>
      </c>
    </row>
    <row r="41" spans="1:11" ht="31.5">
      <c r="A41" s="9" t="s">
        <v>4601</v>
      </c>
      <c r="B41" s="18" t="s">
        <v>4674</v>
      </c>
      <c r="C41" s="18" t="s">
        <v>4646</v>
      </c>
      <c r="D41" s="9" t="s">
        <v>4624</v>
      </c>
      <c r="E41" s="12" t="s">
        <v>2931</v>
      </c>
      <c r="F41" s="35">
        <v>0</v>
      </c>
      <c r="G41" s="35">
        <v>2</v>
      </c>
      <c r="H41" s="9" t="s">
        <v>4397</v>
      </c>
      <c r="I41" s="25" t="s">
        <v>4368</v>
      </c>
    </row>
    <row r="42" spans="1:11" ht="31.5">
      <c r="A42" s="9" t="s">
        <v>4602</v>
      </c>
      <c r="B42" s="18" t="s">
        <v>4675</v>
      </c>
      <c r="C42" s="18" t="s">
        <v>4647</v>
      </c>
      <c r="D42" s="9" t="s">
        <v>4625</v>
      </c>
      <c r="E42" s="12" t="s">
        <v>2931</v>
      </c>
      <c r="F42" s="35">
        <v>0</v>
      </c>
      <c r="G42" s="35">
        <v>7</v>
      </c>
      <c r="H42" s="9" t="s">
        <v>4397</v>
      </c>
      <c r="I42" s="25" t="s">
        <v>4368</v>
      </c>
    </row>
    <row r="43" spans="1:11" ht="16.5">
      <c r="A43" s="9" t="s">
        <v>4603</v>
      </c>
      <c r="B43" s="18" t="s">
        <v>4676</v>
      </c>
      <c r="C43" s="18" t="s">
        <v>4648</v>
      </c>
      <c r="D43" s="9" t="s">
        <v>4626</v>
      </c>
      <c r="E43" s="12" t="s">
        <v>2931</v>
      </c>
      <c r="F43" s="35">
        <v>0</v>
      </c>
      <c r="G43" s="35">
        <v>3</v>
      </c>
      <c r="H43" s="9" t="s">
        <v>4397</v>
      </c>
      <c r="I43" s="25" t="s">
        <v>4368</v>
      </c>
    </row>
    <row r="44" spans="1:11" ht="16.5">
      <c r="A44" s="9" t="s">
        <v>4604</v>
      </c>
      <c r="B44" s="18" t="s">
        <v>4677</v>
      </c>
      <c r="C44" s="18" t="s">
        <v>3140</v>
      </c>
      <c r="D44" s="9" t="s">
        <v>4627</v>
      </c>
      <c r="E44" s="12" t="s">
        <v>2931</v>
      </c>
      <c r="F44" s="35">
        <v>0</v>
      </c>
      <c r="G44" s="35">
        <v>3</v>
      </c>
      <c r="H44" s="9" t="s">
        <v>4397</v>
      </c>
      <c r="I44" s="25" t="s">
        <v>4368</v>
      </c>
      <c r="J44" s="23"/>
      <c r="K44" s="23"/>
    </row>
    <row r="45" spans="1:11" ht="16.5">
      <c r="A45" s="9" t="s">
        <v>4605</v>
      </c>
      <c r="B45" s="18" t="s">
        <v>4678</v>
      </c>
      <c r="C45" s="18" t="s">
        <v>4649</v>
      </c>
      <c r="D45" s="9" t="s">
        <v>4628</v>
      </c>
      <c r="E45" s="12" t="s">
        <v>2931</v>
      </c>
      <c r="F45" s="35">
        <v>0</v>
      </c>
      <c r="G45" s="35">
        <v>11</v>
      </c>
      <c r="H45" s="9" t="s">
        <v>4397</v>
      </c>
      <c r="I45" s="25" t="s">
        <v>4368</v>
      </c>
    </row>
    <row r="46" spans="1:11" ht="31.5">
      <c r="A46" s="9" t="s">
        <v>4606</v>
      </c>
      <c r="B46" s="18" t="s">
        <v>4679</v>
      </c>
      <c r="C46" s="18" t="s">
        <v>4650</v>
      </c>
      <c r="D46" s="9" t="s">
        <v>4629</v>
      </c>
      <c r="E46" s="12" t="s">
        <v>2931</v>
      </c>
      <c r="F46" s="35">
        <v>0</v>
      </c>
      <c r="G46" s="35">
        <v>5</v>
      </c>
      <c r="H46" s="9" t="s">
        <v>4397</v>
      </c>
      <c r="I46" s="25" t="s">
        <v>4368</v>
      </c>
    </row>
    <row r="47" spans="1:11" ht="16.5">
      <c r="A47" s="9" t="s">
        <v>4607</v>
      </c>
      <c r="B47" s="18" t="s">
        <v>4680</v>
      </c>
      <c r="C47" s="18" t="s">
        <v>4651</v>
      </c>
      <c r="D47" s="9" t="s">
        <v>4630</v>
      </c>
      <c r="E47" s="12" t="s">
        <v>2931</v>
      </c>
      <c r="F47" s="35">
        <v>0</v>
      </c>
      <c r="G47" s="35">
        <v>3</v>
      </c>
      <c r="H47" s="9" t="s">
        <v>4397</v>
      </c>
      <c r="I47" s="25" t="s">
        <v>4368</v>
      </c>
    </row>
    <row r="48" spans="1:11" ht="16.5">
      <c r="A48" s="9" t="s">
        <v>4609</v>
      </c>
      <c r="B48" s="18" t="s">
        <v>4682</v>
      </c>
      <c r="C48" s="18" t="s">
        <v>4653</v>
      </c>
      <c r="D48" s="9" t="s">
        <v>4631</v>
      </c>
      <c r="E48" s="12" t="s">
        <v>2931</v>
      </c>
      <c r="F48" s="35">
        <v>0</v>
      </c>
      <c r="G48" s="35">
        <v>3</v>
      </c>
      <c r="H48" s="9" t="s">
        <v>4397</v>
      </c>
      <c r="I48" s="25" t="s">
        <v>4368</v>
      </c>
    </row>
    <row r="49" spans="1:11" ht="31.5">
      <c r="A49" s="9" t="s">
        <v>4610</v>
      </c>
      <c r="B49" s="18" t="s">
        <v>4683</v>
      </c>
      <c r="C49" s="18" t="s">
        <v>4654</v>
      </c>
      <c r="D49" s="9" t="s">
        <v>4632</v>
      </c>
      <c r="E49" s="12" t="s">
        <v>2931</v>
      </c>
      <c r="F49" s="35">
        <v>0</v>
      </c>
      <c r="G49" s="35">
        <v>1</v>
      </c>
      <c r="H49" s="9" t="s">
        <v>4397</v>
      </c>
      <c r="I49" s="25" t="s">
        <v>4368</v>
      </c>
    </row>
    <row r="50" spans="1:11" ht="33">
      <c r="A50" s="9" t="s">
        <v>4611</v>
      </c>
      <c r="B50" s="18" t="s">
        <v>4684</v>
      </c>
      <c r="C50" s="18" t="s">
        <v>4655</v>
      </c>
      <c r="D50" s="9" t="s">
        <v>4633</v>
      </c>
      <c r="E50" s="12" t="s">
        <v>2931</v>
      </c>
      <c r="F50" s="35">
        <v>0</v>
      </c>
      <c r="G50" s="35">
        <v>3</v>
      </c>
      <c r="H50" s="9" t="s">
        <v>4397</v>
      </c>
      <c r="I50" s="25" t="s">
        <v>4368</v>
      </c>
    </row>
    <row r="51" spans="1:11" ht="31.5">
      <c r="A51" s="9" t="s">
        <v>4612</v>
      </c>
      <c r="B51" s="18" t="s">
        <v>4685</v>
      </c>
      <c r="C51" s="18" t="s">
        <v>4656</v>
      </c>
      <c r="D51" s="9" t="s">
        <v>4634</v>
      </c>
      <c r="E51" s="12" t="s">
        <v>2931</v>
      </c>
      <c r="F51" s="35">
        <v>0</v>
      </c>
      <c r="G51" s="35">
        <v>1</v>
      </c>
      <c r="H51" s="9" t="s">
        <v>4397</v>
      </c>
      <c r="I51" s="25" t="s">
        <v>4368</v>
      </c>
    </row>
    <row r="52" spans="1:11" ht="16.5">
      <c r="A52" s="9" t="s">
        <v>4613</v>
      </c>
      <c r="B52" s="18" t="s">
        <v>4686</v>
      </c>
      <c r="C52" s="18" t="s">
        <v>4657</v>
      </c>
      <c r="D52" s="9" t="s">
        <v>4635</v>
      </c>
      <c r="E52" s="12" t="s">
        <v>2931</v>
      </c>
      <c r="F52" s="35">
        <v>0</v>
      </c>
      <c r="G52" s="35">
        <v>1</v>
      </c>
      <c r="H52" s="9" t="s">
        <v>4397</v>
      </c>
      <c r="I52" s="25" t="s">
        <v>4368</v>
      </c>
    </row>
    <row r="53" spans="1:11" ht="31.5">
      <c r="A53" s="9" t="s">
        <v>4614</v>
      </c>
      <c r="B53" s="18" t="s">
        <v>4687</v>
      </c>
      <c r="C53" s="18" t="s">
        <v>4658</v>
      </c>
      <c r="D53" s="9" t="s">
        <v>4636</v>
      </c>
      <c r="E53" s="12" t="s">
        <v>2931</v>
      </c>
      <c r="F53" s="35">
        <v>0</v>
      </c>
      <c r="G53" s="35">
        <v>2</v>
      </c>
      <c r="H53" s="9" t="s">
        <v>4397</v>
      </c>
      <c r="I53" s="25" t="s">
        <v>4368</v>
      </c>
    </row>
    <row r="54" spans="1:11" s="17" customFormat="1" ht="31.5">
      <c r="A54" s="9" t="s">
        <v>4615</v>
      </c>
      <c r="B54" s="18" t="s">
        <v>4688</v>
      </c>
      <c r="C54" s="18" t="s">
        <v>4659</v>
      </c>
      <c r="D54" s="9" t="s">
        <v>4637</v>
      </c>
      <c r="E54" s="12" t="s">
        <v>2931</v>
      </c>
      <c r="F54" s="35">
        <v>0</v>
      </c>
      <c r="G54" s="35">
        <v>2</v>
      </c>
      <c r="H54" s="9" t="s">
        <v>4397</v>
      </c>
      <c r="I54" s="46" t="s">
        <v>4368</v>
      </c>
      <c r="J54" s="7"/>
      <c r="K54" s="7"/>
    </row>
    <row r="55" spans="1:11" s="17" customFormat="1" ht="16.5">
      <c r="A55" s="9" t="s">
        <v>4617</v>
      </c>
      <c r="B55" s="18" t="s">
        <v>4690</v>
      </c>
      <c r="C55" s="18" t="s">
        <v>4661</v>
      </c>
      <c r="D55" s="9" t="s">
        <v>4639</v>
      </c>
      <c r="E55" s="12" t="s">
        <v>2931</v>
      </c>
      <c r="F55" s="35">
        <v>0</v>
      </c>
      <c r="G55" s="35">
        <v>3</v>
      </c>
      <c r="H55" s="9" t="s">
        <v>4397</v>
      </c>
      <c r="I55" s="46" t="s">
        <v>4368</v>
      </c>
      <c r="J55" s="7"/>
      <c r="K55" s="7"/>
    </row>
    <row r="56" spans="1:11" ht="16.5">
      <c r="A56" s="9" t="s">
        <v>4618</v>
      </c>
      <c r="B56" s="18" t="s">
        <v>4691</v>
      </c>
      <c r="C56" s="18" t="s">
        <v>4662</v>
      </c>
      <c r="D56" s="9" t="s">
        <v>4640</v>
      </c>
      <c r="E56" s="12" t="s">
        <v>2931</v>
      </c>
      <c r="F56" s="35">
        <v>0</v>
      </c>
      <c r="G56" s="35">
        <v>1</v>
      </c>
      <c r="H56" s="9" t="s">
        <v>4397</v>
      </c>
      <c r="I56" s="25" t="s">
        <v>4368</v>
      </c>
    </row>
    <row r="57" spans="1:11" ht="31.5">
      <c r="A57" s="9" t="s">
        <v>4619</v>
      </c>
      <c r="B57" s="18" t="s">
        <v>4692</v>
      </c>
      <c r="C57" s="18" t="s">
        <v>4663</v>
      </c>
      <c r="D57" s="9" t="s">
        <v>4641</v>
      </c>
      <c r="E57" s="12" t="s">
        <v>2931</v>
      </c>
      <c r="F57" s="35">
        <v>0</v>
      </c>
      <c r="G57" s="35">
        <v>3</v>
      </c>
      <c r="H57" s="9" t="s">
        <v>4397</v>
      </c>
      <c r="I57" s="25" t="s">
        <v>4368</v>
      </c>
    </row>
    <row r="58" spans="1:11" ht="31.5">
      <c r="A58" s="9" t="s">
        <v>5397</v>
      </c>
      <c r="B58" s="18" t="s">
        <v>5417</v>
      </c>
      <c r="C58" s="18" t="s">
        <v>5411</v>
      </c>
      <c r="D58" s="9" t="s">
        <v>5404</v>
      </c>
      <c r="E58" s="12" t="s">
        <v>2931</v>
      </c>
      <c r="F58" s="35">
        <v>0</v>
      </c>
      <c r="G58" s="35">
        <v>6</v>
      </c>
      <c r="H58" s="9" t="s">
        <v>5152</v>
      </c>
      <c r="I58" s="25" t="s">
        <v>8180</v>
      </c>
    </row>
    <row r="59" spans="1:11" ht="16.5">
      <c r="A59" s="9" t="s">
        <v>5398</v>
      </c>
      <c r="B59" s="18" t="s">
        <v>5418</v>
      </c>
      <c r="C59" s="18" t="s">
        <v>5412</v>
      </c>
      <c r="D59" s="9" t="s">
        <v>5405</v>
      </c>
      <c r="E59" s="12" t="s">
        <v>2931</v>
      </c>
      <c r="F59" s="35">
        <v>0</v>
      </c>
      <c r="G59" s="35">
        <v>3</v>
      </c>
      <c r="H59" s="9" t="s">
        <v>5152</v>
      </c>
      <c r="I59" s="25" t="s">
        <v>8180</v>
      </c>
    </row>
    <row r="60" spans="1:11" ht="47.25">
      <c r="A60" s="9" t="s">
        <v>5399</v>
      </c>
      <c r="B60" s="18" t="s">
        <v>5421</v>
      </c>
      <c r="C60" s="18" t="s">
        <v>5413</v>
      </c>
      <c r="D60" s="9" t="s">
        <v>5406</v>
      </c>
      <c r="E60" s="12" t="s">
        <v>2931</v>
      </c>
      <c r="F60" s="35">
        <v>0</v>
      </c>
      <c r="G60" s="35">
        <v>3</v>
      </c>
      <c r="H60" s="9" t="s">
        <v>5152</v>
      </c>
      <c r="I60" s="25" t="s">
        <v>8180</v>
      </c>
    </row>
    <row r="61" spans="1:11" ht="31.5">
      <c r="A61" s="9" t="s">
        <v>5400</v>
      </c>
      <c r="B61" s="18" t="s">
        <v>5422</v>
      </c>
      <c r="C61" s="18" t="s">
        <v>5414</v>
      </c>
      <c r="D61" s="9" t="s">
        <v>5407</v>
      </c>
      <c r="E61" s="12" t="s">
        <v>2931</v>
      </c>
      <c r="F61" s="35">
        <v>0</v>
      </c>
      <c r="G61" s="35">
        <v>2</v>
      </c>
      <c r="H61" s="9" t="s">
        <v>5152</v>
      </c>
      <c r="I61" s="25" t="s">
        <v>8180</v>
      </c>
    </row>
    <row r="62" spans="1:11" ht="16.5">
      <c r="A62" s="9" t="s">
        <v>5401</v>
      </c>
      <c r="B62" s="18" t="s">
        <v>5423</v>
      </c>
      <c r="C62" s="18" t="s">
        <v>3143</v>
      </c>
      <c r="D62" s="9" t="s">
        <v>5408</v>
      </c>
      <c r="E62" s="12" t="s">
        <v>2931</v>
      </c>
      <c r="F62" s="35">
        <v>0</v>
      </c>
      <c r="G62" s="35">
        <v>8</v>
      </c>
      <c r="H62" s="9" t="s">
        <v>5152</v>
      </c>
      <c r="I62" s="25" t="s">
        <v>8180</v>
      </c>
    </row>
    <row r="63" spans="1:11" ht="31.5">
      <c r="A63" s="9" t="s">
        <v>5402</v>
      </c>
      <c r="B63" s="18" t="s">
        <v>5424</v>
      </c>
      <c r="C63" s="18" t="s">
        <v>5415</v>
      </c>
      <c r="D63" s="9" t="s">
        <v>5409</v>
      </c>
      <c r="E63" s="12" t="s">
        <v>2931</v>
      </c>
      <c r="F63" s="35">
        <v>0</v>
      </c>
      <c r="G63" s="35">
        <v>11</v>
      </c>
      <c r="H63" s="9" t="s">
        <v>5152</v>
      </c>
      <c r="I63" s="25" t="s">
        <v>8180</v>
      </c>
    </row>
    <row r="64" spans="1:11" s="17" customFormat="1" ht="47.25">
      <c r="A64" s="9" t="s">
        <v>5403</v>
      </c>
      <c r="B64" s="18" t="s">
        <v>5425</v>
      </c>
      <c r="C64" s="18" t="s">
        <v>5416</v>
      </c>
      <c r="D64" s="9" t="s">
        <v>5410</v>
      </c>
      <c r="E64" s="12" t="s">
        <v>2931</v>
      </c>
      <c r="F64" s="35">
        <v>0</v>
      </c>
      <c r="G64" s="35">
        <v>10</v>
      </c>
      <c r="H64" s="9" t="s">
        <v>5152</v>
      </c>
      <c r="I64" s="25" t="s">
        <v>8180</v>
      </c>
      <c r="J64" s="7"/>
      <c r="K64" s="7"/>
    </row>
    <row r="65" spans="1:11" s="17" customFormat="1" ht="16.5">
      <c r="A65" s="12" t="s">
        <v>5647</v>
      </c>
      <c r="B65" s="18" t="s">
        <v>5648</v>
      </c>
      <c r="C65" s="18" t="s">
        <v>5649</v>
      </c>
      <c r="D65" s="12" t="s">
        <v>5650</v>
      </c>
      <c r="E65" s="12" t="s">
        <v>5651</v>
      </c>
      <c r="F65" s="35">
        <v>0</v>
      </c>
      <c r="G65" s="35">
        <v>2</v>
      </c>
      <c r="H65" s="12" t="s">
        <v>5601</v>
      </c>
      <c r="I65" s="25" t="s">
        <v>8201</v>
      </c>
      <c r="J65" s="7"/>
      <c r="K65" s="7"/>
    </row>
    <row r="66" spans="1:11" s="17" customFormat="1" ht="31.5">
      <c r="A66" s="12" t="s">
        <v>5652</v>
      </c>
      <c r="B66" s="18" t="s">
        <v>5653</v>
      </c>
      <c r="C66" s="18" t="s">
        <v>5654</v>
      </c>
      <c r="D66" s="12" t="s">
        <v>5655</v>
      </c>
      <c r="E66" s="12" t="s">
        <v>5651</v>
      </c>
      <c r="F66" s="35">
        <v>0</v>
      </c>
      <c r="G66" s="35">
        <v>4</v>
      </c>
      <c r="H66" s="12" t="s">
        <v>5601</v>
      </c>
      <c r="I66" s="25" t="s">
        <v>8201</v>
      </c>
      <c r="J66" s="7"/>
      <c r="K66" s="7"/>
    </row>
    <row r="67" spans="1:11" ht="31.5">
      <c r="A67" s="12" t="s">
        <v>5656</v>
      </c>
      <c r="B67" s="18" t="s">
        <v>6625</v>
      </c>
      <c r="C67" s="18" t="s">
        <v>5657</v>
      </c>
      <c r="D67" s="12" t="s">
        <v>5658</v>
      </c>
      <c r="E67" s="12" t="s">
        <v>5651</v>
      </c>
      <c r="F67" s="35">
        <v>0</v>
      </c>
      <c r="G67" s="35">
        <v>7</v>
      </c>
      <c r="H67" s="12" t="s">
        <v>5601</v>
      </c>
      <c r="I67" s="25" t="s">
        <v>8201</v>
      </c>
    </row>
    <row r="68" spans="1:11" ht="16.5">
      <c r="A68" s="12" t="s">
        <v>5659</v>
      </c>
      <c r="B68" s="18" t="s">
        <v>5660</v>
      </c>
      <c r="C68" s="18" t="s">
        <v>5661</v>
      </c>
      <c r="D68" s="12" t="s">
        <v>5662</v>
      </c>
      <c r="E68" s="12" t="s">
        <v>5651</v>
      </c>
      <c r="F68" s="35">
        <v>0</v>
      </c>
      <c r="G68" s="35">
        <v>5</v>
      </c>
      <c r="H68" s="12" t="s">
        <v>5601</v>
      </c>
      <c r="I68" s="25" t="s">
        <v>8201</v>
      </c>
    </row>
    <row r="69" spans="1:11" ht="16.5">
      <c r="A69" s="12" t="s">
        <v>5663</v>
      </c>
      <c r="B69" s="18" t="s">
        <v>5664</v>
      </c>
      <c r="C69" s="18" t="s">
        <v>5665</v>
      </c>
      <c r="D69" s="12" t="s">
        <v>5666</v>
      </c>
      <c r="E69" s="12" t="s">
        <v>5651</v>
      </c>
      <c r="F69" s="35">
        <v>0</v>
      </c>
      <c r="G69" s="35">
        <v>4</v>
      </c>
      <c r="H69" s="12" t="s">
        <v>5635</v>
      </c>
      <c r="I69" s="25" t="s">
        <v>8201</v>
      </c>
    </row>
    <row r="70" spans="1:11" ht="16.5">
      <c r="A70" s="12" t="s">
        <v>5667</v>
      </c>
      <c r="B70" s="18" t="s">
        <v>5668</v>
      </c>
      <c r="C70" s="18" t="s">
        <v>5669</v>
      </c>
      <c r="D70" s="12" t="s">
        <v>5670</v>
      </c>
      <c r="E70" s="12" t="s">
        <v>5651</v>
      </c>
      <c r="F70" s="35">
        <v>0</v>
      </c>
      <c r="G70" s="35">
        <v>7</v>
      </c>
      <c r="H70" s="12" t="s">
        <v>5601</v>
      </c>
      <c r="I70" s="25" t="s">
        <v>8201</v>
      </c>
      <c r="J70" s="17"/>
      <c r="K70" s="17"/>
    </row>
    <row r="71" spans="1:11" ht="31.5">
      <c r="A71" s="12" t="s">
        <v>5671</v>
      </c>
      <c r="B71" s="18" t="s">
        <v>5672</v>
      </c>
      <c r="C71" s="18" t="s">
        <v>5673</v>
      </c>
      <c r="D71" s="12" t="s">
        <v>5674</v>
      </c>
      <c r="E71" s="12" t="s">
        <v>5651</v>
      </c>
      <c r="F71" s="35">
        <v>0</v>
      </c>
      <c r="G71" s="35">
        <v>8</v>
      </c>
      <c r="H71" s="12" t="s">
        <v>5601</v>
      </c>
      <c r="I71" s="25" t="s">
        <v>8201</v>
      </c>
      <c r="J71" s="17"/>
      <c r="K71" s="17"/>
    </row>
    <row r="72" spans="1:11" ht="31.5">
      <c r="A72" s="12" t="s">
        <v>5627</v>
      </c>
      <c r="B72" s="18" t="s">
        <v>5628</v>
      </c>
      <c r="C72" s="18" t="s">
        <v>5629</v>
      </c>
      <c r="D72" s="12" t="s">
        <v>5630</v>
      </c>
      <c r="E72" s="12" t="s">
        <v>2931</v>
      </c>
      <c r="F72" s="35">
        <v>0</v>
      </c>
      <c r="G72" s="35">
        <v>7</v>
      </c>
      <c r="H72" s="12" t="s">
        <v>5601</v>
      </c>
      <c r="I72" s="25" t="s">
        <v>8201</v>
      </c>
    </row>
    <row r="73" spans="1:11" ht="31.5">
      <c r="A73" s="12" t="s">
        <v>5675</v>
      </c>
      <c r="B73" s="18" t="s">
        <v>5676</v>
      </c>
      <c r="C73" s="18" t="s">
        <v>5677</v>
      </c>
      <c r="D73" s="12" t="s">
        <v>5678</v>
      </c>
      <c r="E73" s="12" t="s">
        <v>5651</v>
      </c>
      <c r="F73" s="35">
        <v>0</v>
      </c>
      <c r="G73" s="35">
        <v>4</v>
      </c>
      <c r="H73" s="12" t="s">
        <v>5601</v>
      </c>
      <c r="I73" s="25" t="s">
        <v>8201</v>
      </c>
    </row>
    <row r="74" spans="1:11" ht="31.5">
      <c r="A74" s="12" t="s">
        <v>5679</v>
      </c>
      <c r="B74" s="18" t="s">
        <v>5680</v>
      </c>
      <c r="C74" s="18" t="s">
        <v>5681</v>
      </c>
      <c r="D74" s="12" t="s">
        <v>5682</v>
      </c>
      <c r="E74" s="12" t="s">
        <v>5651</v>
      </c>
      <c r="F74" s="35">
        <v>0</v>
      </c>
      <c r="G74" s="35">
        <v>11</v>
      </c>
      <c r="H74" s="12" t="s">
        <v>5635</v>
      </c>
      <c r="I74" s="25" t="s">
        <v>8201</v>
      </c>
    </row>
    <row r="75" spans="1:11" ht="16.5">
      <c r="A75" s="12" t="s">
        <v>5643</v>
      </c>
      <c r="B75" s="18" t="s">
        <v>5644</v>
      </c>
      <c r="C75" s="18" t="s">
        <v>5645</v>
      </c>
      <c r="D75" s="12" t="s">
        <v>5646</v>
      </c>
      <c r="E75" s="12" t="s">
        <v>2931</v>
      </c>
      <c r="F75" s="35">
        <v>0</v>
      </c>
      <c r="G75" s="35">
        <v>5</v>
      </c>
      <c r="H75" s="12" t="s">
        <v>5635</v>
      </c>
      <c r="I75" s="25" t="s">
        <v>8201</v>
      </c>
    </row>
    <row r="76" spans="1:11" ht="16.5">
      <c r="A76" s="12" t="s">
        <v>5985</v>
      </c>
      <c r="B76" s="18" t="s">
        <v>5986</v>
      </c>
      <c r="C76" s="18" t="s">
        <v>5987</v>
      </c>
      <c r="D76" s="12" t="s">
        <v>5988</v>
      </c>
      <c r="E76" s="12" t="s">
        <v>6987</v>
      </c>
      <c r="F76" s="35">
        <v>0</v>
      </c>
      <c r="G76" s="35">
        <v>18</v>
      </c>
      <c r="H76" s="12" t="s">
        <v>5821</v>
      </c>
      <c r="I76" s="27" t="s">
        <v>5803</v>
      </c>
      <c r="J76" s="17"/>
      <c r="K76" s="17"/>
    </row>
    <row r="77" spans="1:11" ht="63">
      <c r="A77" s="12" t="s">
        <v>6020</v>
      </c>
      <c r="B77" s="18" t="s">
        <v>6021</v>
      </c>
      <c r="C77" s="18" t="s">
        <v>6022</v>
      </c>
      <c r="D77" s="12" t="s">
        <v>6023</v>
      </c>
      <c r="E77" s="12" t="s">
        <v>5651</v>
      </c>
      <c r="F77" s="35">
        <v>0</v>
      </c>
      <c r="G77" s="35">
        <v>4</v>
      </c>
      <c r="H77" s="12" t="s">
        <v>5821</v>
      </c>
      <c r="I77" s="27" t="s">
        <v>5803</v>
      </c>
      <c r="J77" s="17"/>
      <c r="K77" s="17"/>
    </row>
    <row r="78" spans="1:11" ht="16.5">
      <c r="A78" s="12" t="s">
        <v>5989</v>
      </c>
      <c r="B78" s="18" t="s">
        <v>5990</v>
      </c>
      <c r="C78" s="18" t="s">
        <v>3056</v>
      </c>
      <c r="D78" s="12" t="s">
        <v>5991</v>
      </c>
      <c r="E78" s="12" t="s">
        <v>2931</v>
      </c>
      <c r="F78" s="35">
        <v>0</v>
      </c>
      <c r="G78" s="35">
        <v>3</v>
      </c>
      <c r="H78" s="12" t="s">
        <v>5821</v>
      </c>
      <c r="I78" s="27" t="s">
        <v>5803</v>
      </c>
      <c r="J78" s="17"/>
      <c r="K78" s="17"/>
    </row>
    <row r="79" spans="1:11" ht="47.25">
      <c r="A79" s="12" t="s">
        <v>5992</v>
      </c>
      <c r="B79" s="18" t="s">
        <v>5993</v>
      </c>
      <c r="C79" s="18" t="s">
        <v>5994</v>
      </c>
      <c r="D79" s="12" t="s">
        <v>5995</v>
      </c>
      <c r="E79" s="12" t="s">
        <v>2931</v>
      </c>
      <c r="F79" s="35">
        <v>0</v>
      </c>
      <c r="G79" s="35">
        <v>5</v>
      </c>
      <c r="H79" s="12" t="s">
        <v>5821</v>
      </c>
      <c r="I79" s="27" t="s">
        <v>5803</v>
      </c>
    </row>
    <row r="80" spans="1:11" ht="31.5">
      <c r="A80" s="12" t="s">
        <v>5996</v>
      </c>
      <c r="B80" s="18" t="s">
        <v>5997</v>
      </c>
      <c r="C80" s="18" t="s">
        <v>5998</v>
      </c>
      <c r="D80" s="12" t="s">
        <v>5999</v>
      </c>
      <c r="E80" s="12" t="s">
        <v>2931</v>
      </c>
      <c r="F80" s="35">
        <v>0</v>
      </c>
      <c r="G80" s="35">
        <v>7</v>
      </c>
      <c r="H80" s="12" t="s">
        <v>5821</v>
      </c>
      <c r="I80" s="27" t="s">
        <v>5803</v>
      </c>
    </row>
    <row r="81" spans="1:9" ht="31.5">
      <c r="A81" s="12" t="s">
        <v>6028</v>
      </c>
      <c r="B81" s="18" t="s">
        <v>6029</v>
      </c>
      <c r="C81" s="18" t="s">
        <v>6030</v>
      </c>
      <c r="D81" s="12" t="s">
        <v>6031</v>
      </c>
      <c r="E81" s="12" t="s">
        <v>5651</v>
      </c>
      <c r="F81" s="35">
        <v>0</v>
      </c>
      <c r="G81" s="35">
        <v>4</v>
      </c>
      <c r="H81" s="12" t="s">
        <v>5821</v>
      </c>
      <c r="I81" s="27" t="s">
        <v>5802</v>
      </c>
    </row>
    <row r="82" spans="1:9" ht="31.5">
      <c r="A82" s="12" t="s">
        <v>6000</v>
      </c>
      <c r="B82" s="18" t="s">
        <v>6001</v>
      </c>
      <c r="C82" s="18" t="s">
        <v>6002</v>
      </c>
      <c r="D82" s="12" t="s">
        <v>6003</v>
      </c>
      <c r="E82" s="12" t="s">
        <v>2931</v>
      </c>
      <c r="F82" s="35">
        <v>0</v>
      </c>
      <c r="G82" s="35">
        <v>3</v>
      </c>
      <c r="H82" s="12" t="s">
        <v>5821</v>
      </c>
      <c r="I82" s="27" t="s">
        <v>5803</v>
      </c>
    </row>
    <row r="83" spans="1:9" ht="31.5">
      <c r="A83" s="12" t="s">
        <v>6008</v>
      </c>
      <c r="B83" s="18" t="s">
        <v>6009</v>
      </c>
      <c r="C83" s="18" t="s">
        <v>6010</v>
      </c>
      <c r="D83" s="12" t="s">
        <v>6011</v>
      </c>
      <c r="E83" s="12" t="s">
        <v>2931</v>
      </c>
      <c r="F83" s="35">
        <v>0</v>
      </c>
      <c r="G83" s="35">
        <v>6</v>
      </c>
      <c r="H83" s="12" t="s">
        <v>5821</v>
      </c>
      <c r="I83" s="27" t="s">
        <v>5803</v>
      </c>
    </row>
    <row r="84" spans="1:9" ht="31.5">
      <c r="A84" s="12" t="s">
        <v>6012</v>
      </c>
      <c r="B84" s="18" t="s">
        <v>6013</v>
      </c>
      <c r="C84" s="18" t="s">
        <v>6014</v>
      </c>
      <c r="D84" s="12" t="s">
        <v>6015</v>
      </c>
      <c r="E84" s="12" t="s">
        <v>2931</v>
      </c>
      <c r="F84" s="35">
        <v>0</v>
      </c>
      <c r="G84" s="35">
        <v>2</v>
      </c>
      <c r="H84" s="12" t="s">
        <v>6040</v>
      </c>
      <c r="I84" s="27" t="s">
        <v>5803</v>
      </c>
    </row>
    <row r="85" spans="1:9" ht="31.5">
      <c r="A85" s="12" t="s">
        <v>6032</v>
      </c>
      <c r="B85" s="18" t="s">
        <v>6033</v>
      </c>
      <c r="C85" s="18" t="s">
        <v>6034</v>
      </c>
      <c r="D85" s="12" t="s">
        <v>6035</v>
      </c>
      <c r="E85" s="12" t="s">
        <v>5651</v>
      </c>
      <c r="F85" s="35">
        <v>0</v>
      </c>
      <c r="G85" s="35">
        <v>7</v>
      </c>
      <c r="H85" s="12" t="s">
        <v>5821</v>
      </c>
      <c r="I85" s="27" t="s">
        <v>5803</v>
      </c>
    </row>
    <row r="86" spans="1:9" ht="31.5">
      <c r="A86" s="12" t="s">
        <v>6016</v>
      </c>
      <c r="B86" s="18" t="s">
        <v>6017</v>
      </c>
      <c r="C86" s="18" t="s">
        <v>6018</v>
      </c>
      <c r="D86" s="12" t="s">
        <v>6019</v>
      </c>
      <c r="E86" s="12" t="s">
        <v>2931</v>
      </c>
      <c r="F86" s="35">
        <v>0</v>
      </c>
      <c r="G86" s="35">
        <v>4</v>
      </c>
      <c r="H86" s="12" t="s">
        <v>5821</v>
      </c>
      <c r="I86" s="27" t="s">
        <v>5803</v>
      </c>
    </row>
    <row r="87" spans="1:9" ht="31.5">
      <c r="A87" s="12" t="s">
        <v>6036</v>
      </c>
      <c r="B87" s="18" t="s">
        <v>6037</v>
      </c>
      <c r="C87" s="18" t="s">
        <v>6038</v>
      </c>
      <c r="D87" s="12" t="s">
        <v>6039</v>
      </c>
      <c r="E87" s="12" t="s">
        <v>5651</v>
      </c>
      <c r="F87" s="35">
        <v>0</v>
      </c>
      <c r="G87" s="35">
        <v>4</v>
      </c>
      <c r="H87" s="12" t="s">
        <v>5821</v>
      </c>
      <c r="I87" s="27" t="s">
        <v>5803</v>
      </c>
    </row>
    <row r="88" spans="1:9" ht="16.5">
      <c r="A88" s="14" t="s">
        <v>6529</v>
      </c>
      <c r="B88" s="16" t="s">
        <v>6530</v>
      </c>
      <c r="C88" s="16" t="s">
        <v>6531</v>
      </c>
      <c r="D88" s="14" t="s">
        <v>6532</v>
      </c>
      <c r="E88" s="12" t="s">
        <v>2931</v>
      </c>
      <c r="F88" s="35">
        <v>0</v>
      </c>
      <c r="G88" s="35">
        <v>5</v>
      </c>
      <c r="H88" s="57">
        <v>44356</v>
      </c>
      <c r="I88" s="69" t="s">
        <v>6470</v>
      </c>
    </row>
    <row r="89" spans="1:9" ht="16.5">
      <c r="A89" s="14" t="s">
        <v>6533</v>
      </c>
      <c r="B89" s="16" t="s">
        <v>6534</v>
      </c>
      <c r="C89" s="16" t="s">
        <v>6535</v>
      </c>
      <c r="D89" s="14" t="s">
        <v>6536</v>
      </c>
      <c r="E89" s="12" t="s">
        <v>6987</v>
      </c>
      <c r="F89" s="35">
        <v>0</v>
      </c>
      <c r="G89" s="35">
        <v>5</v>
      </c>
      <c r="H89" s="57">
        <v>44356</v>
      </c>
      <c r="I89" s="69" t="s">
        <v>6470</v>
      </c>
    </row>
    <row r="90" spans="1:9" ht="31.5">
      <c r="A90" s="14" t="s">
        <v>6525</v>
      </c>
      <c r="B90" s="16" t="s">
        <v>6526</v>
      </c>
      <c r="C90" s="16" t="s">
        <v>6527</v>
      </c>
      <c r="D90" s="14" t="s">
        <v>6528</v>
      </c>
      <c r="E90" s="12" t="s">
        <v>2931</v>
      </c>
      <c r="F90" s="35">
        <v>0</v>
      </c>
      <c r="G90" s="35">
        <v>10</v>
      </c>
      <c r="H90" s="57">
        <v>44356</v>
      </c>
      <c r="I90" s="69" t="s">
        <v>6470</v>
      </c>
    </row>
    <row r="91" spans="1:9" ht="16.5">
      <c r="A91" s="14" t="s">
        <v>8270</v>
      </c>
      <c r="B91" s="16" t="s">
        <v>6989</v>
      </c>
      <c r="C91" s="16" t="s">
        <v>6599</v>
      </c>
      <c r="D91" s="14" t="s">
        <v>6591</v>
      </c>
      <c r="E91" s="12" t="s">
        <v>2931</v>
      </c>
      <c r="F91" s="35">
        <v>0</v>
      </c>
      <c r="G91" s="35">
        <v>5</v>
      </c>
      <c r="H91" s="57">
        <v>44356</v>
      </c>
      <c r="I91" s="69" t="s">
        <v>6470</v>
      </c>
    </row>
    <row r="92" spans="1:9" ht="16.5">
      <c r="A92" s="14" t="s">
        <v>8271</v>
      </c>
      <c r="B92" s="16" t="s">
        <v>6597</v>
      </c>
      <c r="C92" s="16" t="s">
        <v>6600</v>
      </c>
      <c r="D92" s="14" t="s">
        <v>6592</v>
      </c>
      <c r="E92" s="12" t="s">
        <v>6987</v>
      </c>
      <c r="F92" s="35">
        <v>0</v>
      </c>
      <c r="G92" s="35">
        <v>0</v>
      </c>
      <c r="H92" s="57">
        <v>44356</v>
      </c>
      <c r="I92" s="69" t="s">
        <v>6470</v>
      </c>
    </row>
    <row r="93" spans="1:9" ht="16.5">
      <c r="A93" s="14" t="s">
        <v>8272</v>
      </c>
      <c r="B93" s="16" t="s">
        <v>6617</v>
      </c>
      <c r="C93" s="16" t="s">
        <v>6601</v>
      </c>
      <c r="D93" s="14" t="s">
        <v>6593</v>
      </c>
      <c r="E93" s="12" t="s">
        <v>2931</v>
      </c>
      <c r="F93" s="35">
        <v>0</v>
      </c>
      <c r="G93" s="35">
        <v>2</v>
      </c>
      <c r="H93" s="57">
        <v>44356</v>
      </c>
      <c r="I93" s="69" t="s">
        <v>6470</v>
      </c>
    </row>
    <row r="94" spans="1:9" ht="31.5">
      <c r="A94" s="14" t="s">
        <v>8273</v>
      </c>
      <c r="B94" s="16" t="s">
        <v>6618</v>
      </c>
      <c r="C94" s="16" t="s">
        <v>6602</v>
      </c>
      <c r="D94" s="14" t="s">
        <v>6594</v>
      </c>
      <c r="E94" s="12" t="s">
        <v>5651</v>
      </c>
      <c r="F94" s="35">
        <v>0</v>
      </c>
      <c r="G94" s="35">
        <v>4</v>
      </c>
      <c r="H94" s="57">
        <v>44356</v>
      </c>
      <c r="I94" s="69" t="s">
        <v>6470</v>
      </c>
    </row>
    <row r="95" spans="1:9" ht="31.5">
      <c r="A95" s="14" t="s">
        <v>8274</v>
      </c>
      <c r="B95" s="16" t="s">
        <v>6619</v>
      </c>
      <c r="C95" s="16" t="s">
        <v>6603</v>
      </c>
      <c r="D95" s="14" t="s">
        <v>6595</v>
      </c>
      <c r="E95" s="12" t="s">
        <v>2931</v>
      </c>
      <c r="F95" s="35">
        <v>0</v>
      </c>
      <c r="G95" s="35">
        <v>2</v>
      </c>
      <c r="H95" s="57">
        <v>44356</v>
      </c>
      <c r="I95" s="69" t="s">
        <v>6470</v>
      </c>
    </row>
    <row r="96" spans="1:9" ht="32.25">
      <c r="A96" s="14" t="s">
        <v>8275</v>
      </c>
      <c r="B96" s="16" t="s">
        <v>6620</v>
      </c>
      <c r="C96" s="16" t="s">
        <v>6990</v>
      </c>
      <c r="D96" s="14" t="s">
        <v>6596</v>
      </c>
      <c r="E96" s="12" t="s">
        <v>2931</v>
      </c>
      <c r="F96" s="35">
        <v>0</v>
      </c>
      <c r="G96" s="35">
        <v>3</v>
      </c>
      <c r="H96" s="57">
        <v>44356</v>
      </c>
      <c r="I96" s="69" t="s">
        <v>6470</v>
      </c>
    </row>
    <row r="97" spans="1:11" ht="47.25">
      <c r="A97" s="14" t="s">
        <v>8276</v>
      </c>
      <c r="B97" s="16" t="s">
        <v>6621</v>
      </c>
      <c r="C97" s="16" t="s">
        <v>6604</v>
      </c>
      <c r="D97" s="14" t="s">
        <v>6596</v>
      </c>
      <c r="E97" s="12" t="s">
        <v>2931</v>
      </c>
      <c r="F97" s="35">
        <v>0</v>
      </c>
      <c r="G97" s="35">
        <v>0</v>
      </c>
      <c r="H97" s="57">
        <v>44356</v>
      </c>
      <c r="I97" s="69" t="s">
        <v>6470</v>
      </c>
    </row>
    <row r="98" spans="1:11" ht="31.5">
      <c r="A98" s="14" t="s">
        <v>6612</v>
      </c>
      <c r="B98" s="16" t="s">
        <v>6624</v>
      </c>
      <c r="C98" s="16" t="s">
        <v>6613</v>
      </c>
      <c r="D98" s="14" t="s">
        <v>6616</v>
      </c>
      <c r="E98" s="12" t="s">
        <v>6987</v>
      </c>
      <c r="F98" s="35">
        <v>0</v>
      </c>
      <c r="G98" s="35">
        <v>4</v>
      </c>
      <c r="H98" s="57">
        <v>44356</v>
      </c>
      <c r="I98" s="69" t="s">
        <v>6470</v>
      </c>
    </row>
    <row r="99" spans="1:11" ht="47.25">
      <c r="A99" s="14" t="s">
        <v>6608</v>
      </c>
      <c r="B99" s="16" t="s">
        <v>6622</v>
      </c>
      <c r="C99" s="16" t="s">
        <v>6609</v>
      </c>
      <c r="D99" s="14" t="s">
        <v>6614</v>
      </c>
      <c r="E99" s="12" t="s">
        <v>2931</v>
      </c>
      <c r="F99" s="35">
        <v>0</v>
      </c>
      <c r="G99" s="35">
        <v>5</v>
      </c>
      <c r="H99" s="57">
        <v>44356</v>
      </c>
      <c r="I99" s="69" t="s">
        <v>6470</v>
      </c>
    </row>
    <row r="100" spans="1:11" ht="33">
      <c r="A100" s="12" t="s">
        <v>6626</v>
      </c>
      <c r="B100" s="18" t="s">
        <v>6635</v>
      </c>
      <c r="C100" s="18" t="s">
        <v>6627</v>
      </c>
      <c r="D100" s="12" t="s">
        <v>6632</v>
      </c>
      <c r="E100" s="12" t="s">
        <v>2931</v>
      </c>
      <c r="F100" s="35">
        <v>0</v>
      </c>
      <c r="G100" s="35">
        <v>1</v>
      </c>
      <c r="H100" s="57">
        <v>44365</v>
      </c>
      <c r="I100" s="69" t="s">
        <v>6470</v>
      </c>
    </row>
    <row r="101" spans="1:11" ht="49.5">
      <c r="A101" s="12" t="s">
        <v>6628</v>
      </c>
      <c r="B101" s="18" t="s">
        <v>6636</v>
      </c>
      <c r="C101" s="18" t="s">
        <v>6629</v>
      </c>
      <c r="D101" s="12" t="s">
        <v>6633</v>
      </c>
      <c r="E101" s="12" t="s">
        <v>2931</v>
      </c>
      <c r="F101" s="35">
        <v>0</v>
      </c>
      <c r="G101" s="35">
        <v>0</v>
      </c>
      <c r="H101" s="57">
        <v>44365</v>
      </c>
      <c r="I101" s="69" t="s">
        <v>6470</v>
      </c>
    </row>
    <row r="102" spans="1:11" ht="33">
      <c r="A102" s="12" t="s">
        <v>6630</v>
      </c>
      <c r="B102" s="18" t="s">
        <v>6637</v>
      </c>
      <c r="C102" s="18" t="s">
        <v>6631</v>
      </c>
      <c r="D102" s="12" t="s">
        <v>6634</v>
      </c>
      <c r="E102" s="12" t="s">
        <v>6987</v>
      </c>
      <c r="F102" s="35">
        <v>0</v>
      </c>
      <c r="G102" s="35">
        <v>1</v>
      </c>
      <c r="H102" s="57">
        <v>44365</v>
      </c>
      <c r="I102" s="69" t="s">
        <v>6470</v>
      </c>
    </row>
    <row r="103" spans="1:11" ht="16.5">
      <c r="A103" s="12" t="s">
        <v>6453</v>
      </c>
      <c r="B103" s="18" t="s">
        <v>6452</v>
      </c>
      <c r="C103" s="18" t="s">
        <v>5983</v>
      </c>
      <c r="D103" s="12" t="s">
        <v>5984</v>
      </c>
      <c r="E103" s="12" t="s">
        <v>2931</v>
      </c>
      <c r="F103" s="14" t="s">
        <v>1549</v>
      </c>
      <c r="G103" s="14" t="s">
        <v>1549</v>
      </c>
      <c r="H103" s="12" t="s">
        <v>5821</v>
      </c>
      <c r="I103" s="27" t="s">
        <v>5803</v>
      </c>
    </row>
    <row r="104" spans="1:11" s="17" customFormat="1" ht="16.5">
      <c r="A104" s="14" t="s">
        <v>6808</v>
      </c>
      <c r="B104" s="16" t="s">
        <v>6819</v>
      </c>
      <c r="C104" s="16" t="s">
        <v>6809</v>
      </c>
      <c r="D104" s="14" t="s">
        <v>6815</v>
      </c>
      <c r="E104" s="12" t="s">
        <v>2931</v>
      </c>
      <c r="F104" s="14" t="s">
        <v>1549</v>
      </c>
      <c r="G104" s="14" t="s">
        <v>1549</v>
      </c>
      <c r="H104" s="57">
        <v>44517</v>
      </c>
      <c r="I104" s="110" t="s">
        <v>6785</v>
      </c>
      <c r="J104" s="7"/>
      <c r="K104" s="7"/>
    </row>
    <row r="105" spans="1:11" s="17" customFormat="1" ht="16.5">
      <c r="A105" s="14" t="s">
        <v>6810</v>
      </c>
      <c r="B105" s="16" t="s">
        <v>6821</v>
      </c>
      <c r="C105" s="16" t="s">
        <v>6811</v>
      </c>
      <c r="D105" s="14" t="s">
        <v>6816</v>
      </c>
      <c r="E105" s="12" t="s">
        <v>2931</v>
      </c>
      <c r="F105" s="14" t="s">
        <v>1549</v>
      </c>
      <c r="G105" s="14" t="s">
        <v>1549</v>
      </c>
      <c r="H105" s="57">
        <v>44517</v>
      </c>
      <c r="I105" s="110" t="s">
        <v>6785</v>
      </c>
      <c r="J105" s="7"/>
      <c r="K105" s="7"/>
    </row>
    <row r="106" spans="1:11" s="17" customFormat="1" ht="16.5">
      <c r="A106" s="14" t="s">
        <v>6812</v>
      </c>
      <c r="B106" s="16" t="s">
        <v>6820</v>
      </c>
      <c r="C106" s="16" t="s">
        <v>6811</v>
      </c>
      <c r="D106" s="14" t="s">
        <v>6817</v>
      </c>
      <c r="E106" s="12" t="s">
        <v>2931</v>
      </c>
      <c r="F106" s="14" t="s">
        <v>1549</v>
      </c>
      <c r="G106" s="14" t="s">
        <v>1549</v>
      </c>
      <c r="H106" s="57">
        <v>44517</v>
      </c>
      <c r="I106" s="110" t="s">
        <v>6785</v>
      </c>
      <c r="J106" s="7"/>
      <c r="K106" s="7"/>
    </row>
    <row r="107" spans="1:11" s="17" customFormat="1" ht="16.5">
      <c r="A107" s="14" t="s">
        <v>6813</v>
      </c>
      <c r="B107" s="16" t="s">
        <v>6822</v>
      </c>
      <c r="C107" s="16" t="s">
        <v>6814</v>
      </c>
      <c r="D107" s="14" t="s">
        <v>6818</v>
      </c>
      <c r="E107" s="12" t="s">
        <v>2931</v>
      </c>
      <c r="F107" s="14" t="s">
        <v>1549</v>
      </c>
      <c r="G107" s="14" t="s">
        <v>1549</v>
      </c>
      <c r="H107" s="57">
        <v>44517</v>
      </c>
      <c r="I107" s="110" t="s">
        <v>6785</v>
      </c>
      <c r="J107" s="7"/>
      <c r="K107" s="7"/>
    </row>
    <row r="108" spans="1:11" s="17" customFormat="1" ht="31.5">
      <c r="A108" s="14" t="s">
        <v>7050</v>
      </c>
      <c r="B108" s="16" t="s">
        <v>8219</v>
      </c>
      <c r="C108" s="16" t="s">
        <v>7051</v>
      </c>
      <c r="D108" s="14" t="s">
        <v>7052</v>
      </c>
      <c r="E108" s="12" t="s">
        <v>2931</v>
      </c>
      <c r="F108" s="14" t="s">
        <v>1549</v>
      </c>
      <c r="G108" s="14" t="s">
        <v>1549</v>
      </c>
      <c r="H108" s="55">
        <v>44875</v>
      </c>
      <c r="I108" s="87" t="s">
        <v>7003</v>
      </c>
      <c r="J108" s="7"/>
      <c r="K108" s="7"/>
    </row>
    <row r="109" spans="1:11" s="17" customFormat="1" ht="49.5">
      <c r="A109" s="14" t="s">
        <v>7053</v>
      </c>
      <c r="B109" s="16" t="s">
        <v>7059</v>
      </c>
      <c r="C109" s="16" t="s">
        <v>7054</v>
      </c>
      <c r="D109" s="14" t="s">
        <v>7055</v>
      </c>
      <c r="E109" s="12" t="s">
        <v>2931</v>
      </c>
      <c r="F109" s="14" t="s">
        <v>1549</v>
      </c>
      <c r="G109" s="14" t="s">
        <v>1549</v>
      </c>
      <c r="H109" s="55">
        <v>44875</v>
      </c>
      <c r="I109" s="87" t="s">
        <v>7003</v>
      </c>
      <c r="J109" s="7"/>
      <c r="K109" s="7"/>
    </row>
    <row r="110" spans="1:11" s="17" customFormat="1" ht="49.5">
      <c r="A110" s="14" t="s">
        <v>7056</v>
      </c>
      <c r="B110" s="16" t="s">
        <v>7060</v>
      </c>
      <c r="C110" s="16" t="s">
        <v>7057</v>
      </c>
      <c r="D110" s="14" t="s">
        <v>7058</v>
      </c>
      <c r="E110" s="12" t="s">
        <v>2931</v>
      </c>
      <c r="F110" s="14" t="s">
        <v>1549</v>
      </c>
      <c r="G110" s="14" t="s">
        <v>1549</v>
      </c>
      <c r="H110" s="55">
        <v>44875</v>
      </c>
      <c r="I110" s="87" t="s">
        <v>7003</v>
      </c>
      <c r="J110" s="7"/>
      <c r="K110" s="7"/>
    </row>
  </sheetData>
  <sortState xmlns:xlrd2="http://schemas.microsoft.com/office/spreadsheetml/2017/richdata2" ref="A2:K112">
    <sortCondition descending="1" ref="F2:F112"/>
    <sortCondition ref="I2:I11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3">
    <tabColor rgb="FFFFFF00"/>
  </sheetPr>
  <dimension ref="A1:I33"/>
  <sheetViews>
    <sheetView zoomScaleNormal="100" workbookViewId="0">
      <pane ySplit="1" topLeftCell="A29"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8" style="6" bestFit="1"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ht="16.5">
      <c r="A2" s="48" t="s">
        <v>6744</v>
      </c>
      <c r="B2" s="51" t="s">
        <v>6985</v>
      </c>
      <c r="C2" s="51" t="s">
        <v>6745</v>
      </c>
      <c r="D2" s="35" t="s">
        <v>6742</v>
      </c>
      <c r="E2" s="35" t="s">
        <v>6351</v>
      </c>
      <c r="F2" s="35">
        <v>3</v>
      </c>
      <c r="G2" s="35">
        <v>16</v>
      </c>
      <c r="H2" s="55">
        <v>44517</v>
      </c>
      <c r="I2" s="71" t="s">
        <v>6785</v>
      </c>
    </row>
    <row r="3" spans="1:9" ht="16.5">
      <c r="A3" s="9" t="s">
        <v>701</v>
      </c>
      <c r="B3" s="13" t="s">
        <v>3677</v>
      </c>
      <c r="C3" s="15" t="s">
        <v>702</v>
      </c>
      <c r="D3" s="9" t="s">
        <v>703</v>
      </c>
      <c r="E3" s="12" t="s">
        <v>3131</v>
      </c>
      <c r="F3" s="9">
        <v>1</v>
      </c>
      <c r="G3" s="14">
        <v>8</v>
      </c>
      <c r="H3" s="9" t="s">
        <v>266</v>
      </c>
      <c r="I3" s="25" t="s">
        <v>3240</v>
      </c>
    </row>
    <row r="4" spans="1:9" ht="16.5">
      <c r="A4" s="9" t="s">
        <v>706</v>
      </c>
      <c r="B4" s="13" t="s">
        <v>3672</v>
      </c>
      <c r="C4" s="15" t="s">
        <v>3139</v>
      </c>
      <c r="D4" s="9" t="s">
        <v>707</v>
      </c>
      <c r="E4" s="12" t="s">
        <v>3134</v>
      </c>
      <c r="F4" s="9">
        <v>1</v>
      </c>
      <c r="G4" s="14">
        <v>6</v>
      </c>
      <c r="H4" s="9" t="s">
        <v>266</v>
      </c>
      <c r="I4" s="25" t="s">
        <v>3240</v>
      </c>
    </row>
    <row r="5" spans="1:9" ht="16.5">
      <c r="A5" s="9" t="s">
        <v>710</v>
      </c>
      <c r="B5" s="13" t="s">
        <v>3674</v>
      </c>
      <c r="C5" s="15" t="s">
        <v>3130</v>
      </c>
      <c r="D5" s="9" t="s">
        <v>711</v>
      </c>
      <c r="E5" s="12" t="s">
        <v>6984</v>
      </c>
      <c r="F5" s="9">
        <v>0</v>
      </c>
      <c r="G5" s="14">
        <v>12</v>
      </c>
      <c r="H5" s="9" t="s">
        <v>266</v>
      </c>
      <c r="I5" s="25" t="s">
        <v>3240</v>
      </c>
    </row>
    <row r="6" spans="1:9" ht="16.5">
      <c r="A6" s="9" t="s">
        <v>691</v>
      </c>
      <c r="B6" s="13" t="s">
        <v>3669</v>
      </c>
      <c r="C6" s="15" t="s">
        <v>3132</v>
      </c>
      <c r="D6" s="9" t="s">
        <v>692</v>
      </c>
      <c r="E6" s="12" t="s">
        <v>3131</v>
      </c>
      <c r="F6" s="9">
        <v>0</v>
      </c>
      <c r="G6" s="14">
        <v>4</v>
      </c>
      <c r="H6" s="9" t="s">
        <v>266</v>
      </c>
      <c r="I6" s="25" t="s">
        <v>3240</v>
      </c>
    </row>
    <row r="7" spans="1:9" ht="31.5">
      <c r="A7" s="9" t="s">
        <v>714</v>
      </c>
      <c r="B7" s="13" t="s">
        <v>3675</v>
      </c>
      <c r="C7" s="15" t="s">
        <v>3133</v>
      </c>
      <c r="D7" s="9" t="s">
        <v>715</v>
      </c>
      <c r="E7" s="12" t="s">
        <v>3134</v>
      </c>
      <c r="F7" s="9">
        <v>0</v>
      </c>
      <c r="G7" s="14">
        <v>6</v>
      </c>
      <c r="H7" s="9" t="s">
        <v>266</v>
      </c>
      <c r="I7" s="25" t="s">
        <v>3240</v>
      </c>
    </row>
    <row r="8" spans="1:9" ht="33">
      <c r="A8" s="9" t="s">
        <v>695</v>
      </c>
      <c r="B8" s="13" t="s">
        <v>3135</v>
      </c>
      <c r="C8" s="15" t="s">
        <v>3136</v>
      </c>
      <c r="D8" s="9" t="s">
        <v>696</v>
      </c>
      <c r="E8" s="12" t="s">
        <v>3131</v>
      </c>
      <c r="F8" s="9">
        <v>0</v>
      </c>
      <c r="G8" s="14">
        <v>4</v>
      </c>
      <c r="H8" s="9" t="s">
        <v>266</v>
      </c>
      <c r="I8" s="25" t="s">
        <v>3240</v>
      </c>
    </row>
    <row r="9" spans="1:9" ht="16.5">
      <c r="A9" s="9" t="s">
        <v>699</v>
      </c>
      <c r="B9" s="13" t="s">
        <v>3676</v>
      </c>
      <c r="C9" s="15" t="s">
        <v>3137</v>
      </c>
      <c r="D9" s="9" t="s">
        <v>700</v>
      </c>
      <c r="E9" s="12" t="s">
        <v>3131</v>
      </c>
      <c r="F9" s="9">
        <v>0</v>
      </c>
      <c r="G9" s="14">
        <v>5</v>
      </c>
      <c r="H9" s="9" t="s">
        <v>266</v>
      </c>
      <c r="I9" s="25" t="s">
        <v>3240</v>
      </c>
    </row>
    <row r="10" spans="1:9" ht="31.5">
      <c r="A10" s="9" t="s">
        <v>712</v>
      </c>
      <c r="B10" s="13" t="s">
        <v>3679</v>
      </c>
      <c r="C10" s="15" t="s">
        <v>3138</v>
      </c>
      <c r="D10" s="9" t="s">
        <v>713</v>
      </c>
      <c r="E10" s="12" t="s">
        <v>3131</v>
      </c>
      <c r="F10" s="9">
        <v>0</v>
      </c>
      <c r="G10" s="14">
        <v>7</v>
      </c>
      <c r="H10" s="9" t="s">
        <v>266</v>
      </c>
      <c r="I10" s="25" t="s">
        <v>3240</v>
      </c>
    </row>
    <row r="11" spans="1:9" ht="16.5">
      <c r="A11" s="9" t="s">
        <v>693</v>
      </c>
      <c r="B11" s="13" t="s">
        <v>3667</v>
      </c>
      <c r="C11" s="15" t="s">
        <v>3140</v>
      </c>
      <c r="D11" s="9" t="s">
        <v>694</v>
      </c>
      <c r="E11" s="12" t="s">
        <v>3134</v>
      </c>
      <c r="F11" s="9">
        <v>0</v>
      </c>
      <c r="G11" s="14">
        <v>6</v>
      </c>
      <c r="H11" s="9" t="s">
        <v>266</v>
      </c>
      <c r="I11" s="25" t="s">
        <v>3240</v>
      </c>
    </row>
    <row r="12" spans="1:9" ht="16.5">
      <c r="A12" s="9" t="s">
        <v>697</v>
      </c>
      <c r="B12" s="13" t="s">
        <v>3668</v>
      </c>
      <c r="C12" s="15" t="s">
        <v>3141</v>
      </c>
      <c r="D12" s="9" t="s">
        <v>698</v>
      </c>
      <c r="E12" s="12" t="s">
        <v>3131</v>
      </c>
      <c r="F12" s="9">
        <v>0</v>
      </c>
      <c r="G12" s="14">
        <v>4</v>
      </c>
      <c r="H12" s="9" t="s">
        <v>266</v>
      </c>
      <c r="I12" s="25" t="s">
        <v>3240</v>
      </c>
    </row>
    <row r="13" spans="1:9" ht="16.5">
      <c r="A13" s="9" t="s">
        <v>708</v>
      </c>
      <c r="B13" s="13" t="s">
        <v>3671</v>
      </c>
      <c r="C13" s="15" t="s">
        <v>3140</v>
      </c>
      <c r="D13" s="9" t="s">
        <v>709</v>
      </c>
      <c r="E13" s="12" t="s">
        <v>3131</v>
      </c>
      <c r="F13" s="9">
        <v>0</v>
      </c>
      <c r="G13" s="14">
        <v>3</v>
      </c>
      <c r="H13" s="9" t="s">
        <v>266</v>
      </c>
      <c r="I13" s="25" t="s">
        <v>3240</v>
      </c>
    </row>
    <row r="14" spans="1:9" ht="16.5">
      <c r="A14" s="9" t="s">
        <v>704</v>
      </c>
      <c r="B14" s="13" t="s">
        <v>3673</v>
      </c>
      <c r="C14" s="15" t="s">
        <v>3142</v>
      </c>
      <c r="D14" s="9" t="s">
        <v>705</v>
      </c>
      <c r="E14" s="12" t="s">
        <v>3134</v>
      </c>
      <c r="F14" s="9">
        <v>0</v>
      </c>
      <c r="G14" s="14">
        <v>6</v>
      </c>
      <c r="H14" s="9" t="s">
        <v>266</v>
      </c>
      <c r="I14" s="25" t="s">
        <v>3240</v>
      </c>
    </row>
    <row r="15" spans="1:9" ht="16.5">
      <c r="A15" s="9" t="s">
        <v>519</v>
      </c>
      <c r="B15" s="13" t="s">
        <v>3670</v>
      </c>
      <c r="C15" s="15" t="s">
        <v>3143</v>
      </c>
      <c r="D15" s="9" t="s">
        <v>520</v>
      </c>
      <c r="E15" s="12" t="s">
        <v>3131</v>
      </c>
      <c r="F15" s="9">
        <v>0</v>
      </c>
      <c r="G15" s="14">
        <v>5</v>
      </c>
      <c r="H15" s="9" t="s">
        <v>266</v>
      </c>
      <c r="I15" s="25" t="s">
        <v>3240</v>
      </c>
    </row>
    <row r="16" spans="1:9" ht="31.5">
      <c r="A16" s="9" t="s">
        <v>521</v>
      </c>
      <c r="B16" s="13" t="s">
        <v>3678</v>
      </c>
      <c r="C16" s="15" t="s">
        <v>3144</v>
      </c>
      <c r="D16" s="9" t="s">
        <v>522</v>
      </c>
      <c r="E16" s="12" t="s">
        <v>3134</v>
      </c>
      <c r="F16" s="9">
        <v>0</v>
      </c>
      <c r="G16" s="14">
        <v>14</v>
      </c>
      <c r="H16" s="9" t="s">
        <v>266</v>
      </c>
      <c r="I16" s="25" t="s">
        <v>3240</v>
      </c>
    </row>
    <row r="17" spans="1:9" ht="16.5">
      <c r="A17" s="9" t="s">
        <v>523</v>
      </c>
      <c r="B17" s="13" t="s">
        <v>3680</v>
      </c>
      <c r="C17" s="15" t="s">
        <v>3145</v>
      </c>
      <c r="D17" s="9" t="s">
        <v>524</v>
      </c>
      <c r="E17" s="12" t="s">
        <v>3131</v>
      </c>
      <c r="F17" s="9">
        <v>0</v>
      </c>
      <c r="G17" s="14">
        <v>25</v>
      </c>
      <c r="H17" s="9" t="s">
        <v>266</v>
      </c>
      <c r="I17" s="25" t="s">
        <v>3240</v>
      </c>
    </row>
    <row r="18" spans="1:9" ht="16.5">
      <c r="A18" s="9" t="s">
        <v>3222</v>
      </c>
      <c r="B18" s="13" t="s">
        <v>3664</v>
      </c>
      <c r="C18" s="15" t="s">
        <v>3237</v>
      </c>
      <c r="D18" s="9" t="s">
        <v>7314</v>
      </c>
      <c r="E18" s="12" t="s">
        <v>3131</v>
      </c>
      <c r="F18" s="9">
        <v>0</v>
      </c>
      <c r="G18" s="14">
        <v>1</v>
      </c>
      <c r="H18" s="9" t="s">
        <v>3235</v>
      </c>
      <c r="I18" s="25" t="s">
        <v>3181</v>
      </c>
    </row>
    <row r="19" spans="1:9" ht="16.5">
      <c r="A19" s="9" t="s">
        <v>3223</v>
      </c>
      <c r="B19" s="13" t="s">
        <v>3664</v>
      </c>
      <c r="C19" s="15" t="s">
        <v>3237</v>
      </c>
      <c r="D19" s="9" t="s">
        <v>7315</v>
      </c>
      <c r="E19" s="12" t="s">
        <v>3131</v>
      </c>
      <c r="F19" s="9">
        <v>0</v>
      </c>
      <c r="G19" s="14">
        <v>2</v>
      </c>
      <c r="H19" s="9" t="s">
        <v>3235</v>
      </c>
      <c r="I19" s="25" t="s">
        <v>3181</v>
      </c>
    </row>
    <row r="20" spans="1:9" ht="16.5">
      <c r="A20" s="9" t="s">
        <v>3224</v>
      </c>
      <c r="B20" s="13" t="s">
        <v>3664</v>
      </c>
      <c r="C20" s="15" t="s">
        <v>3237</v>
      </c>
      <c r="D20" s="9" t="s">
        <v>7316</v>
      </c>
      <c r="E20" s="12" t="s">
        <v>3134</v>
      </c>
      <c r="F20" s="9">
        <v>0</v>
      </c>
      <c r="G20" s="14">
        <v>2</v>
      </c>
      <c r="H20" s="9" t="s">
        <v>3235</v>
      </c>
      <c r="I20" s="25" t="s">
        <v>3181</v>
      </c>
    </row>
    <row r="21" spans="1:9" ht="31.5">
      <c r="A21" s="9" t="s">
        <v>3230</v>
      </c>
      <c r="B21" s="13" t="s">
        <v>3666</v>
      </c>
      <c r="C21" s="15" t="s">
        <v>3239</v>
      </c>
      <c r="D21" s="9" t="s">
        <v>3228</v>
      </c>
      <c r="E21" s="12" t="s">
        <v>3131</v>
      </c>
      <c r="F21" s="9">
        <v>0</v>
      </c>
      <c r="G21" s="14">
        <v>1</v>
      </c>
      <c r="H21" s="9" t="s">
        <v>3235</v>
      </c>
      <c r="I21" s="25" t="s">
        <v>3181</v>
      </c>
    </row>
    <row r="22" spans="1:9" ht="31.5">
      <c r="A22" s="9" t="s">
        <v>3225</v>
      </c>
      <c r="B22" s="13" t="s">
        <v>3665</v>
      </c>
      <c r="C22" s="15" t="s">
        <v>3238</v>
      </c>
      <c r="D22" s="9" t="s">
        <v>3229</v>
      </c>
      <c r="E22" s="12" t="s">
        <v>3131</v>
      </c>
      <c r="F22" s="9">
        <v>0</v>
      </c>
      <c r="G22" s="14">
        <v>5</v>
      </c>
      <c r="H22" s="9" t="s">
        <v>3235</v>
      </c>
      <c r="I22" s="25" t="s">
        <v>3181</v>
      </c>
    </row>
    <row r="23" spans="1:9" ht="31.5">
      <c r="A23" s="14" t="s">
        <v>4364</v>
      </c>
      <c r="B23" s="13" t="s">
        <v>4372</v>
      </c>
      <c r="C23" s="13" t="s">
        <v>4369</v>
      </c>
      <c r="D23" s="14" t="s">
        <v>7317</v>
      </c>
      <c r="E23" s="12" t="s">
        <v>3131</v>
      </c>
      <c r="F23" s="9">
        <v>0</v>
      </c>
      <c r="G23" s="35">
        <v>1</v>
      </c>
      <c r="H23" s="9" t="s">
        <v>4376</v>
      </c>
      <c r="I23" s="25" t="s">
        <v>4378</v>
      </c>
    </row>
    <row r="24" spans="1:9" ht="31.5">
      <c r="A24" s="14" t="s">
        <v>4365</v>
      </c>
      <c r="B24" s="13" t="s">
        <v>4373</v>
      </c>
      <c r="C24" s="13" t="s">
        <v>4370</v>
      </c>
      <c r="D24" s="14" t="s">
        <v>7318</v>
      </c>
      <c r="E24" s="12" t="s">
        <v>3131</v>
      </c>
      <c r="F24" s="9">
        <v>0</v>
      </c>
      <c r="G24" s="35">
        <v>1</v>
      </c>
      <c r="H24" s="9" t="s">
        <v>4377</v>
      </c>
      <c r="I24" s="25" t="s">
        <v>4378</v>
      </c>
    </row>
    <row r="25" spans="1:9" ht="31.5">
      <c r="A25" s="14" t="s">
        <v>4366</v>
      </c>
      <c r="B25" s="13" t="s">
        <v>4374</v>
      </c>
      <c r="C25" s="13" t="s">
        <v>4371</v>
      </c>
      <c r="D25" s="14" t="s">
        <v>7319</v>
      </c>
      <c r="E25" s="12" t="s">
        <v>3131</v>
      </c>
      <c r="F25" s="9">
        <v>0</v>
      </c>
      <c r="G25" s="35">
        <v>0</v>
      </c>
      <c r="H25" s="9" t="s">
        <v>4377</v>
      </c>
      <c r="I25" s="25" t="s">
        <v>4368</v>
      </c>
    </row>
    <row r="26" spans="1:9" ht="31.5">
      <c r="A26" s="14" t="s">
        <v>4367</v>
      </c>
      <c r="B26" s="13" t="s">
        <v>4375</v>
      </c>
      <c r="C26" s="13" t="s">
        <v>4370</v>
      </c>
      <c r="D26" s="14" t="s">
        <v>7320</v>
      </c>
      <c r="E26" s="12" t="s">
        <v>3131</v>
      </c>
      <c r="F26" s="9">
        <v>0</v>
      </c>
      <c r="G26" s="35">
        <v>1</v>
      </c>
      <c r="H26" s="9" t="s">
        <v>4377</v>
      </c>
      <c r="I26" s="25" t="s">
        <v>4368</v>
      </c>
    </row>
    <row r="27" spans="1:9" ht="16.5">
      <c r="A27" s="35" t="s">
        <v>6347</v>
      </c>
      <c r="B27" s="52" t="s">
        <v>6348</v>
      </c>
      <c r="C27" s="52" t="s">
        <v>6349</v>
      </c>
      <c r="D27" s="35" t="s">
        <v>6350</v>
      </c>
      <c r="E27" s="35" t="s">
        <v>6351</v>
      </c>
      <c r="F27" s="9">
        <v>0</v>
      </c>
      <c r="G27" s="14">
        <v>3</v>
      </c>
      <c r="H27" s="58">
        <v>43935</v>
      </c>
      <c r="I27" s="68" t="s">
        <v>6469</v>
      </c>
    </row>
    <row r="28" spans="1:9" ht="31.5">
      <c r="A28" s="35" t="s">
        <v>6352</v>
      </c>
      <c r="B28" s="51" t="s">
        <v>6353</v>
      </c>
      <c r="C28" s="52" t="s">
        <v>6354</v>
      </c>
      <c r="D28" s="35" t="s">
        <v>6355</v>
      </c>
      <c r="E28" s="35" t="s">
        <v>6351</v>
      </c>
      <c r="F28" s="9">
        <v>0</v>
      </c>
      <c r="G28" s="14">
        <v>1</v>
      </c>
      <c r="H28" s="58">
        <v>43935</v>
      </c>
      <c r="I28" s="68" t="s">
        <v>6469</v>
      </c>
    </row>
    <row r="29" spans="1:9" ht="33">
      <c r="A29" s="48" t="s">
        <v>6746</v>
      </c>
      <c r="B29" s="51" t="s">
        <v>6748</v>
      </c>
      <c r="C29" s="51" t="s">
        <v>6747</v>
      </c>
      <c r="D29" s="35" t="s">
        <v>6743</v>
      </c>
      <c r="E29" s="35" t="s">
        <v>6351</v>
      </c>
      <c r="F29" s="9">
        <v>0</v>
      </c>
      <c r="G29" s="14">
        <v>1</v>
      </c>
      <c r="H29" s="55">
        <v>44517</v>
      </c>
      <c r="I29" s="71" t="s">
        <v>6785</v>
      </c>
    </row>
    <row r="30" spans="1:9" ht="33">
      <c r="A30" s="48" t="s">
        <v>6848</v>
      </c>
      <c r="B30" s="51" t="s">
        <v>6852</v>
      </c>
      <c r="C30" s="51" t="s">
        <v>6849</v>
      </c>
      <c r="D30" s="35" t="s">
        <v>6861</v>
      </c>
      <c r="E30" s="35" t="s">
        <v>6351</v>
      </c>
      <c r="F30" s="9">
        <v>0</v>
      </c>
      <c r="G30" s="14">
        <v>5</v>
      </c>
      <c r="H30" s="55">
        <v>44517</v>
      </c>
      <c r="I30" s="71" t="s">
        <v>6785</v>
      </c>
    </row>
    <row r="31" spans="1:9" ht="49.5">
      <c r="A31" s="48" t="s">
        <v>6850</v>
      </c>
      <c r="B31" s="51" t="s">
        <v>6986</v>
      </c>
      <c r="C31" s="51" t="s">
        <v>6851</v>
      </c>
      <c r="D31" s="35" t="s">
        <v>6862</v>
      </c>
      <c r="E31" s="35" t="s">
        <v>6351</v>
      </c>
      <c r="F31" s="14">
        <v>0</v>
      </c>
      <c r="G31" s="14">
        <v>7</v>
      </c>
      <c r="H31" s="55">
        <v>44517</v>
      </c>
      <c r="I31" s="71" t="s">
        <v>6785</v>
      </c>
    </row>
    <row r="32" spans="1:9" ht="16.5">
      <c r="A32" s="9" t="s">
        <v>3226</v>
      </c>
      <c r="B32" s="13" t="s">
        <v>3681</v>
      </c>
      <c r="C32" s="15" t="s">
        <v>3227</v>
      </c>
      <c r="D32" s="9" t="s">
        <v>3231</v>
      </c>
      <c r="E32" s="12" t="s">
        <v>3131</v>
      </c>
      <c r="F32" s="14" t="s">
        <v>1549</v>
      </c>
      <c r="G32" s="14" t="s">
        <v>1549</v>
      </c>
      <c r="H32" s="9" t="s">
        <v>3235</v>
      </c>
      <c r="I32" s="25" t="s">
        <v>3181</v>
      </c>
    </row>
    <row r="33" spans="1:9" ht="16.5">
      <c r="A33" s="9" t="s">
        <v>3232</v>
      </c>
      <c r="B33" s="13" t="s">
        <v>3682</v>
      </c>
      <c r="C33" s="15" t="s">
        <v>3233</v>
      </c>
      <c r="D33" s="9" t="s">
        <v>3234</v>
      </c>
      <c r="E33" s="12" t="s">
        <v>3131</v>
      </c>
      <c r="F33" s="14" t="s">
        <v>1549</v>
      </c>
      <c r="G33" s="14" t="s">
        <v>1549</v>
      </c>
      <c r="H33" s="9" t="s">
        <v>3236</v>
      </c>
      <c r="I33" s="25" t="s">
        <v>3181</v>
      </c>
    </row>
  </sheetData>
  <sortState xmlns:xlrd2="http://schemas.microsoft.com/office/spreadsheetml/2017/richdata2" ref="A2:K34">
    <sortCondition descending="1" ref="F2:F34"/>
    <sortCondition ref="I2:I3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4">
    <tabColor rgb="FFFFFF00"/>
  </sheetPr>
  <dimension ref="A1:I17"/>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ht="16.5">
      <c r="A2" s="12" t="s">
        <v>6464</v>
      </c>
      <c r="B2" s="13" t="s">
        <v>8213</v>
      </c>
      <c r="C2" s="13" t="s">
        <v>8214</v>
      </c>
      <c r="D2" s="12" t="s">
        <v>529</v>
      </c>
      <c r="E2" s="12" t="s">
        <v>8215</v>
      </c>
      <c r="F2" s="9">
        <v>1</v>
      </c>
      <c r="G2" s="9">
        <v>14</v>
      </c>
      <c r="H2" s="12" t="s">
        <v>877</v>
      </c>
      <c r="I2" s="25" t="s">
        <v>2962</v>
      </c>
    </row>
    <row r="3" spans="1:9" ht="47.25">
      <c r="A3" s="14" t="s">
        <v>7420</v>
      </c>
      <c r="B3" s="16" t="s">
        <v>7421</v>
      </c>
      <c r="C3" s="16" t="s">
        <v>7422</v>
      </c>
      <c r="D3" s="14" t="s">
        <v>7415</v>
      </c>
      <c r="E3" s="12" t="s">
        <v>8215</v>
      </c>
      <c r="F3" s="9">
        <v>0</v>
      </c>
      <c r="G3" s="9">
        <v>0</v>
      </c>
      <c r="H3" s="55">
        <v>45219</v>
      </c>
      <c r="I3" s="91" t="s">
        <v>7197</v>
      </c>
    </row>
    <row r="4" spans="1:9" ht="31.5">
      <c r="A4" s="14" t="s">
        <v>7423</v>
      </c>
      <c r="B4" s="16" t="s">
        <v>7424</v>
      </c>
      <c r="C4" s="16" t="s">
        <v>7425</v>
      </c>
      <c r="D4" s="14" t="s">
        <v>7416</v>
      </c>
      <c r="E4" s="12" t="s">
        <v>8215</v>
      </c>
      <c r="F4" s="9">
        <v>0</v>
      </c>
      <c r="G4" s="9">
        <v>0</v>
      </c>
      <c r="H4" s="55">
        <v>45219</v>
      </c>
      <c r="I4" s="91" t="s">
        <v>7197</v>
      </c>
    </row>
    <row r="5" spans="1:9" ht="33">
      <c r="A5" s="12" t="s">
        <v>525</v>
      </c>
      <c r="B5" s="13" t="s">
        <v>8208</v>
      </c>
      <c r="C5" s="13" t="s">
        <v>8209</v>
      </c>
      <c r="D5" s="12" t="s">
        <v>526</v>
      </c>
      <c r="E5" s="12" t="s">
        <v>8210</v>
      </c>
      <c r="F5" s="9">
        <v>0</v>
      </c>
      <c r="G5" s="9">
        <v>2</v>
      </c>
      <c r="H5" s="12" t="s">
        <v>877</v>
      </c>
      <c r="I5" s="25" t="s">
        <v>2962</v>
      </c>
    </row>
    <row r="6" spans="1:9" ht="16.5">
      <c r="A6" s="12" t="s">
        <v>527</v>
      </c>
      <c r="B6" s="13" t="s">
        <v>8211</v>
      </c>
      <c r="C6" s="13" t="s">
        <v>8212</v>
      </c>
      <c r="D6" s="12" t="s">
        <v>528</v>
      </c>
      <c r="E6" s="12" t="s">
        <v>8210</v>
      </c>
      <c r="F6" s="9">
        <v>0</v>
      </c>
      <c r="G6" s="9">
        <v>4</v>
      </c>
      <c r="H6" s="12" t="s">
        <v>877</v>
      </c>
      <c r="I6" s="25" t="s">
        <v>2962</v>
      </c>
    </row>
    <row r="7" spans="1:9" ht="33">
      <c r="A7" s="12" t="s">
        <v>6465</v>
      </c>
      <c r="B7" s="13" t="s">
        <v>8216</v>
      </c>
      <c r="C7" s="13" t="s">
        <v>8217</v>
      </c>
      <c r="D7" s="12" t="s">
        <v>530</v>
      </c>
      <c r="E7" s="12" t="s">
        <v>8210</v>
      </c>
      <c r="F7" s="9">
        <v>0</v>
      </c>
      <c r="G7" s="9">
        <v>14</v>
      </c>
      <c r="H7" s="12" t="s">
        <v>877</v>
      </c>
      <c r="I7" s="25" t="s">
        <v>2962</v>
      </c>
    </row>
    <row r="8" spans="1:9" ht="16.5">
      <c r="A8" s="12" t="s">
        <v>531</v>
      </c>
      <c r="B8" s="13" t="s">
        <v>3660</v>
      </c>
      <c r="C8" s="13" t="s">
        <v>532</v>
      </c>
      <c r="D8" s="12" t="s">
        <v>533</v>
      </c>
      <c r="E8" s="12" t="s">
        <v>8210</v>
      </c>
      <c r="F8" s="9">
        <v>0</v>
      </c>
      <c r="G8" s="9">
        <v>0</v>
      </c>
      <c r="H8" s="12" t="s">
        <v>877</v>
      </c>
      <c r="I8" s="25" t="s">
        <v>2962</v>
      </c>
    </row>
    <row r="9" spans="1:9" ht="16.5">
      <c r="A9" s="12" t="s">
        <v>534</v>
      </c>
      <c r="B9" s="13" t="s">
        <v>3659</v>
      </c>
      <c r="C9" s="13" t="s">
        <v>535</v>
      </c>
      <c r="D9" s="12" t="s">
        <v>536</v>
      </c>
      <c r="E9" s="12" t="s">
        <v>8210</v>
      </c>
      <c r="F9" s="9">
        <v>0</v>
      </c>
      <c r="G9" s="9">
        <v>0</v>
      </c>
      <c r="H9" s="12" t="s">
        <v>877</v>
      </c>
      <c r="I9" s="25" t="s">
        <v>2962</v>
      </c>
    </row>
    <row r="10" spans="1:9" ht="16.5">
      <c r="A10" s="12" t="s">
        <v>537</v>
      </c>
      <c r="B10" s="13" t="s">
        <v>3661</v>
      </c>
      <c r="C10" s="13" t="s">
        <v>538</v>
      </c>
      <c r="D10" s="12" t="s">
        <v>539</v>
      </c>
      <c r="E10" s="12" t="s">
        <v>8210</v>
      </c>
      <c r="F10" s="9">
        <v>0</v>
      </c>
      <c r="G10" s="9">
        <v>0</v>
      </c>
      <c r="H10" s="12" t="s">
        <v>877</v>
      </c>
      <c r="I10" s="25" t="s">
        <v>2962</v>
      </c>
    </row>
    <row r="11" spans="1:9" ht="16.5">
      <c r="A11" s="12" t="s">
        <v>540</v>
      </c>
      <c r="B11" s="13" t="s">
        <v>3662</v>
      </c>
      <c r="C11" s="13" t="s">
        <v>541</v>
      </c>
      <c r="D11" s="12" t="s">
        <v>542</v>
      </c>
      <c r="E11" s="12" t="s">
        <v>8210</v>
      </c>
      <c r="F11" s="9">
        <v>0</v>
      </c>
      <c r="G11" s="9">
        <v>1</v>
      </c>
      <c r="H11" s="12" t="s">
        <v>877</v>
      </c>
      <c r="I11" s="25" t="s">
        <v>2962</v>
      </c>
    </row>
    <row r="12" spans="1:9" ht="16.5">
      <c r="A12" s="12" t="s">
        <v>543</v>
      </c>
      <c r="B12" s="13" t="s">
        <v>3663</v>
      </c>
      <c r="C12" s="13" t="s">
        <v>544</v>
      </c>
      <c r="D12" s="12" t="s">
        <v>545</v>
      </c>
      <c r="E12" s="12" t="s">
        <v>8210</v>
      </c>
      <c r="F12" s="9">
        <v>0</v>
      </c>
      <c r="G12" s="9">
        <v>1</v>
      </c>
      <c r="H12" s="12" t="s">
        <v>877</v>
      </c>
      <c r="I12" s="25" t="s">
        <v>2962</v>
      </c>
    </row>
    <row r="13" spans="1:9" ht="16.5">
      <c r="A13" s="14" t="s">
        <v>7426</v>
      </c>
      <c r="B13" s="16" t="s">
        <v>7427</v>
      </c>
      <c r="C13" s="16" t="s">
        <v>7428</v>
      </c>
      <c r="D13" s="14" t="s">
        <v>7417</v>
      </c>
      <c r="E13" s="12" t="s">
        <v>8215</v>
      </c>
      <c r="F13" s="14" t="s">
        <v>1549</v>
      </c>
      <c r="G13" s="14" t="s">
        <v>1549</v>
      </c>
      <c r="H13" s="55">
        <v>45219</v>
      </c>
      <c r="I13" s="91" t="s">
        <v>7197</v>
      </c>
    </row>
    <row r="14" spans="1:9" ht="16.5">
      <c r="A14" s="14" t="s">
        <v>7429</v>
      </c>
      <c r="B14" s="16" t="s">
        <v>7430</v>
      </c>
      <c r="C14" s="16" t="s">
        <v>7431</v>
      </c>
      <c r="D14" s="14" t="s">
        <v>7418</v>
      </c>
      <c r="E14" s="12" t="s">
        <v>8215</v>
      </c>
      <c r="F14" s="14" t="s">
        <v>1549</v>
      </c>
      <c r="G14" s="14" t="s">
        <v>1549</v>
      </c>
      <c r="H14" s="55">
        <v>45219</v>
      </c>
      <c r="I14" s="91" t="s">
        <v>7197</v>
      </c>
    </row>
    <row r="15" spans="1:9" ht="31.5">
      <c r="A15" s="14" t="s">
        <v>7432</v>
      </c>
      <c r="B15" s="16" t="s">
        <v>7433</v>
      </c>
      <c r="C15" s="16" t="s">
        <v>7434</v>
      </c>
      <c r="D15" s="14" t="s">
        <v>7419</v>
      </c>
      <c r="E15" s="12" t="s">
        <v>8215</v>
      </c>
      <c r="F15" s="14" t="s">
        <v>1549</v>
      </c>
      <c r="G15" s="14" t="s">
        <v>1549</v>
      </c>
      <c r="H15" s="55">
        <v>45219</v>
      </c>
      <c r="I15" s="91" t="s">
        <v>7197</v>
      </c>
    </row>
    <row r="16" spans="1:9" ht="16.5">
      <c r="A16" s="14" t="s">
        <v>6865</v>
      </c>
      <c r="B16" s="16" t="s">
        <v>6869</v>
      </c>
      <c r="C16" s="16" t="s">
        <v>6866</v>
      </c>
      <c r="D16" s="14" t="s">
        <v>6863</v>
      </c>
      <c r="E16" s="12" t="s">
        <v>8210</v>
      </c>
      <c r="F16" s="14" t="s">
        <v>1549</v>
      </c>
      <c r="G16" s="14" t="s">
        <v>1549</v>
      </c>
      <c r="H16" s="55">
        <v>44517</v>
      </c>
      <c r="I16" s="71" t="s">
        <v>6785</v>
      </c>
    </row>
    <row r="17" spans="1:9" ht="16.5">
      <c r="A17" s="14" t="s">
        <v>6867</v>
      </c>
      <c r="B17" s="16" t="s">
        <v>6870</v>
      </c>
      <c r="C17" s="16" t="s">
        <v>6868</v>
      </c>
      <c r="D17" s="14" t="s">
        <v>6864</v>
      </c>
      <c r="E17" s="12" t="s">
        <v>8215</v>
      </c>
      <c r="F17" s="14" t="s">
        <v>1549</v>
      </c>
      <c r="G17" s="14" t="s">
        <v>1549</v>
      </c>
      <c r="H17" s="55">
        <v>44517</v>
      </c>
      <c r="I17" s="71" t="s">
        <v>6785</v>
      </c>
    </row>
  </sheetData>
  <sortState xmlns:xlrd2="http://schemas.microsoft.com/office/spreadsheetml/2017/richdata2" ref="A2:J18">
    <sortCondition descending="1" ref="F2:F18"/>
    <sortCondition descending="1" ref="I2:I18"/>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I12"/>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8" t="s">
        <v>2963</v>
      </c>
    </row>
    <row r="2" spans="1:9" ht="31.5">
      <c r="A2" s="12" t="s">
        <v>402</v>
      </c>
      <c r="B2" s="13" t="s">
        <v>403</v>
      </c>
      <c r="C2" s="13" t="s">
        <v>2646</v>
      </c>
      <c r="D2" s="12" t="s">
        <v>404</v>
      </c>
      <c r="E2" s="12" t="s">
        <v>4518</v>
      </c>
      <c r="F2" s="9">
        <v>0</v>
      </c>
      <c r="G2" s="9">
        <v>0</v>
      </c>
      <c r="H2" s="12" t="s">
        <v>304</v>
      </c>
      <c r="I2" s="25" t="s">
        <v>8193</v>
      </c>
    </row>
    <row r="3" spans="1:9" ht="16.5">
      <c r="A3" s="12" t="s">
        <v>405</v>
      </c>
      <c r="B3" s="13" t="s">
        <v>4022</v>
      </c>
      <c r="C3" s="16" t="s">
        <v>1529</v>
      </c>
      <c r="D3" s="12" t="s">
        <v>406</v>
      </c>
      <c r="E3" s="12" t="s">
        <v>4518</v>
      </c>
      <c r="F3" s="9">
        <v>0</v>
      </c>
      <c r="G3" s="9">
        <v>27</v>
      </c>
      <c r="H3" s="12" t="s">
        <v>317</v>
      </c>
      <c r="I3" s="25" t="s">
        <v>8230</v>
      </c>
    </row>
    <row r="4" spans="1:9" ht="16.5">
      <c r="A4" s="12" t="s">
        <v>407</v>
      </c>
      <c r="B4" s="13" t="s">
        <v>4018</v>
      </c>
      <c r="C4" s="13" t="s">
        <v>401</v>
      </c>
      <c r="D4" s="12" t="s">
        <v>408</v>
      </c>
      <c r="E4" s="12" t="s">
        <v>4518</v>
      </c>
      <c r="F4" s="9">
        <v>0</v>
      </c>
      <c r="G4" s="9">
        <v>1</v>
      </c>
      <c r="H4" s="12" t="s">
        <v>317</v>
      </c>
      <c r="I4" s="25" t="s">
        <v>8230</v>
      </c>
    </row>
    <row r="5" spans="1:9" ht="16.5">
      <c r="A5" s="12" t="s">
        <v>409</v>
      </c>
      <c r="B5" s="13" t="s">
        <v>4017</v>
      </c>
      <c r="C5" s="13" t="s">
        <v>410</v>
      </c>
      <c r="D5" s="12" t="s">
        <v>411</v>
      </c>
      <c r="E5" s="12" t="s">
        <v>4518</v>
      </c>
      <c r="F5" s="9">
        <v>0</v>
      </c>
      <c r="G5" s="9">
        <v>0</v>
      </c>
      <c r="H5" s="12" t="s">
        <v>317</v>
      </c>
      <c r="I5" s="25" t="s">
        <v>8230</v>
      </c>
    </row>
    <row r="6" spans="1:9" ht="16.5">
      <c r="A6" s="12" t="s">
        <v>412</v>
      </c>
      <c r="B6" s="13" t="s">
        <v>4023</v>
      </c>
      <c r="C6" s="13" t="s">
        <v>413</v>
      </c>
      <c r="D6" s="12" t="s">
        <v>414</v>
      </c>
      <c r="E6" s="12" t="s">
        <v>5110</v>
      </c>
      <c r="F6" s="9">
        <v>0</v>
      </c>
      <c r="G6" s="9">
        <v>30</v>
      </c>
      <c r="H6" s="12" t="s">
        <v>317</v>
      </c>
      <c r="I6" s="25" t="s">
        <v>8230</v>
      </c>
    </row>
    <row r="7" spans="1:9" ht="16.5">
      <c r="A7" s="12" t="s">
        <v>415</v>
      </c>
      <c r="B7" s="13" t="s">
        <v>4021</v>
      </c>
      <c r="C7" s="13" t="s">
        <v>416</v>
      </c>
      <c r="D7" s="12" t="s">
        <v>417</v>
      </c>
      <c r="E7" s="12" t="s">
        <v>4518</v>
      </c>
      <c r="F7" s="9">
        <v>0</v>
      </c>
      <c r="G7" s="9">
        <v>12</v>
      </c>
      <c r="H7" s="12" t="s">
        <v>317</v>
      </c>
      <c r="I7" s="25" t="s">
        <v>8230</v>
      </c>
    </row>
    <row r="8" spans="1:9" ht="16.5">
      <c r="A8" s="12" t="s">
        <v>418</v>
      </c>
      <c r="B8" s="13" t="s">
        <v>419</v>
      </c>
      <c r="C8" s="13" t="s">
        <v>399</v>
      </c>
      <c r="D8" s="12" t="s">
        <v>420</v>
      </c>
      <c r="E8" s="12" t="s">
        <v>4518</v>
      </c>
      <c r="F8" s="35">
        <v>2</v>
      </c>
      <c r="G8" s="108">
        <v>58</v>
      </c>
      <c r="H8" s="12" t="s">
        <v>317</v>
      </c>
      <c r="I8" s="25" t="s">
        <v>8230</v>
      </c>
    </row>
    <row r="9" spans="1:9" ht="16.5">
      <c r="A9" s="12" t="s">
        <v>421</v>
      </c>
      <c r="B9" s="13" t="s">
        <v>4019</v>
      </c>
      <c r="C9" s="13" t="s">
        <v>422</v>
      </c>
      <c r="D9" s="12" t="s">
        <v>423</v>
      </c>
      <c r="E9" s="12" t="s">
        <v>4518</v>
      </c>
      <c r="F9" s="9">
        <v>0</v>
      </c>
      <c r="G9" s="9">
        <v>3</v>
      </c>
      <c r="H9" s="12" t="s">
        <v>317</v>
      </c>
      <c r="I9" s="25" t="s">
        <v>8230</v>
      </c>
    </row>
    <row r="10" spans="1:9" ht="31.5">
      <c r="A10" s="12" t="s">
        <v>424</v>
      </c>
      <c r="B10" s="13" t="s">
        <v>403</v>
      </c>
      <c r="C10" s="13" t="s">
        <v>2646</v>
      </c>
      <c r="D10" s="12" t="s">
        <v>425</v>
      </c>
      <c r="E10" s="12" t="s">
        <v>4518</v>
      </c>
      <c r="F10" s="9">
        <v>0</v>
      </c>
      <c r="G10" s="9">
        <v>1</v>
      </c>
      <c r="H10" s="12" t="s">
        <v>317</v>
      </c>
      <c r="I10" s="25" t="s">
        <v>8230</v>
      </c>
    </row>
    <row r="11" spans="1:9" ht="16.5">
      <c r="A11" s="12" t="s">
        <v>2763</v>
      </c>
      <c r="B11" s="13" t="s">
        <v>4020</v>
      </c>
      <c r="C11" s="13" t="s">
        <v>2761</v>
      </c>
      <c r="D11" s="12" t="s">
        <v>2762</v>
      </c>
      <c r="E11" s="12" t="s">
        <v>4518</v>
      </c>
      <c r="F11" s="9">
        <v>0</v>
      </c>
      <c r="G11" s="9">
        <v>14</v>
      </c>
      <c r="H11" s="12" t="s">
        <v>2764</v>
      </c>
      <c r="I11" s="25" t="s">
        <v>8171</v>
      </c>
    </row>
    <row r="12" spans="1:9" ht="63">
      <c r="A12" s="14" t="s">
        <v>7176</v>
      </c>
      <c r="B12" s="16" t="s">
        <v>7185</v>
      </c>
      <c r="C12" s="16" t="s">
        <v>7177</v>
      </c>
      <c r="D12" s="14" t="s">
        <v>7175</v>
      </c>
      <c r="E12" s="14" t="s">
        <v>8252</v>
      </c>
      <c r="F12" s="9">
        <v>0</v>
      </c>
      <c r="G12" s="9">
        <v>0</v>
      </c>
      <c r="H12" s="55">
        <v>45219</v>
      </c>
      <c r="I12" s="91" t="s">
        <v>7197</v>
      </c>
    </row>
  </sheetData>
  <sortState xmlns:xlrd2="http://schemas.microsoft.com/office/spreadsheetml/2017/richdata2" ref="A2:I12">
    <sortCondition ref="A2:A1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5">
    <tabColor rgb="FFFFFF00"/>
  </sheetPr>
  <dimension ref="A1:I8"/>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9" s="11" customFormat="1" ht="33">
      <c r="A1" s="20" t="s">
        <v>1413</v>
      </c>
      <c r="B1" s="20" t="s">
        <v>1414</v>
      </c>
      <c r="C1" s="20" t="s">
        <v>1415</v>
      </c>
      <c r="D1" s="20" t="s">
        <v>1416</v>
      </c>
      <c r="E1" s="20" t="s">
        <v>1417</v>
      </c>
      <c r="F1" s="8" t="s">
        <v>8519</v>
      </c>
      <c r="G1" s="8" t="s">
        <v>6461</v>
      </c>
      <c r="H1" s="8" t="s">
        <v>1418</v>
      </c>
      <c r="I1" s="24" t="s">
        <v>2963</v>
      </c>
    </row>
    <row r="2" spans="1:9" ht="31.5">
      <c r="A2" s="12" t="s">
        <v>6875</v>
      </c>
      <c r="B2" s="13" t="s">
        <v>3653</v>
      </c>
      <c r="C2" s="13" t="s">
        <v>1192</v>
      </c>
      <c r="D2" s="12" t="s">
        <v>1193</v>
      </c>
      <c r="E2" s="12" t="s">
        <v>2964</v>
      </c>
      <c r="F2" s="9">
        <v>0</v>
      </c>
      <c r="G2" s="9">
        <v>0</v>
      </c>
      <c r="H2" s="12" t="s">
        <v>304</v>
      </c>
      <c r="I2" s="25" t="s">
        <v>8193</v>
      </c>
    </row>
    <row r="3" spans="1:9" ht="47.25">
      <c r="A3" s="12" t="s">
        <v>1194</v>
      </c>
      <c r="B3" s="13" t="s">
        <v>3654</v>
      </c>
      <c r="C3" s="13" t="s">
        <v>1195</v>
      </c>
      <c r="D3" s="12" t="s">
        <v>1196</v>
      </c>
      <c r="E3" s="12" t="s">
        <v>2964</v>
      </c>
      <c r="F3" s="9">
        <v>0</v>
      </c>
      <c r="G3" s="9">
        <v>0</v>
      </c>
      <c r="H3" s="12" t="s">
        <v>304</v>
      </c>
      <c r="I3" s="25" t="s">
        <v>8193</v>
      </c>
    </row>
    <row r="4" spans="1:9" ht="16.5">
      <c r="A4" s="12" t="s">
        <v>1198</v>
      </c>
      <c r="B4" s="13" t="s">
        <v>3656</v>
      </c>
      <c r="C4" s="13" t="s">
        <v>2967</v>
      </c>
      <c r="D4" s="12" t="s">
        <v>1199</v>
      </c>
      <c r="E4" s="12" t="s">
        <v>2964</v>
      </c>
      <c r="F4" s="9">
        <v>0</v>
      </c>
      <c r="G4" s="9">
        <v>1</v>
      </c>
      <c r="H4" s="12" t="s">
        <v>295</v>
      </c>
      <c r="I4" s="27" t="s">
        <v>8190</v>
      </c>
    </row>
    <row r="5" spans="1:9" ht="33">
      <c r="A5" s="12" t="s">
        <v>1204</v>
      </c>
      <c r="B5" s="13" t="s">
        <v>2970</v>
      </c>
      <c r="C5" s="13" t="s">
        <v>2971</v>
      </c>
      <c r="D5" s="12" t="s">
        <v>1205</v>
      </c>
      <c r="E5" s="12" t="s">
        <v>2964</v>
      </c>
      <c r="F5" s="9">
        <v>0</v>
      </c>
      <c r="G5" s="9">
        <v>8</v>
      </c>
      <c r="H5" s="12" t="s">
        <v>295</v>
      </c>
      <c r="I5" s="27" t="s">
        <v>8190</v>
      </c>
    </row>
    <row r="6" spans="1:9" ht="31.5">
      <c r="A6" s="12" t="s">
        <v>6872</v>
      </c>
      <c r="B6" s="13" t="s">
        <v>3655</v>
      </c>
      <c r="C6" s="13" t="s">
        <v>2965</v>
      </c>
      <c r="D6" s="12" t="s">
        <v>1197</v>
      </c>
      <c r="E6" s="12" t="s">
        <v>2966</v>
      </c>
      <c r="F6" s="9">
        <v>0</v>
      </c>
      <c r="G6" s="9">
        <v>3</v>
      </c>
      <c r="H6" s="12" t="s">
        <v>295</v>
      </c>
      <c r="I6" s="27" t="s">
        <v>8190</v>
      </c>
    </row>
    <row r="7" spans="1:9" ht="16.5">
      <c r="A7" s="12" t="s">
        <v>1200</v>
      </c>
      <c r="B7" s="13" t="s">
        <v>3658</v>
      </c>
      <c r="C7" s="13" t="s">
        <v>2972</v>
      </c>
      <c r="D7" s="12" t="s">
        <v>1201</v>
      </c>
      <c r="E7" s="12" t="s">
        <v>5122</v>
      </c>
      <c r="F7" s="9">
        <v>0</v>
      </c>
      <c r="G7" s="9">
        <v>6</v>
      </c>
      <c r="H7" s="12" t="s">
        <v>295</v>
      </c>
      <c r="I7" s="27" t="s">
        <v>8190</v>
      </c>
    </row>
    <row r="8" spans="1:9" ht="16.5">
      <c r="A8" s="12" t="s">
        <v>1202</v>
      </c>
      <c r="B8" s="13" t="s">
        <v>3657</v>
      </c>
      <c r="C8" s="13" t="s">
        <v>2968</v>
      </c>
      <c r="D8" s="12" t="s">
        <v>1203</v>
      </c>
      <c r="E8" s="12" t="s">
        <v>2969</v>
      </c>
      <c r="F8" s="9">
        <v>0</v>
      </c>
      <c r="G8" s="9">
        <v>4</v>
      </c>
      <c r="H8" s="12" t="s">
        <v>295</v>
      </c>
      <c r="I8" s="27" t="s">
        <v>8190</v>
      </c>
    </row>
  </sheetData>
  <sortState xmlns:xlrd2="http://schemas.microsoft.com/office/spreadsheetml/2017/richdata2" ref="A2:I8">
    <sortCondition ref="A2:A8"/>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tabColor rgb="FFFFFF00"/>
  </sheetPr>
  <dimension ref="A1:I52"/>
  <sheetViews>
    <sheetView zoomScaleNormal="100" workbookViewId="0">
      <pane ySplit="1" topLeftCell="A44"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6" customWidth="1"/>
    <col min="3" max="4" width="30.6640625" style="6" customWidth="1"/>
    <col min="5" max="5" width="15.1640625" style="6" bestFit="1" customWidth="1"/>
    <col min="6" max="6" width="16.164062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ht="16.5">
      <c r="A2" s="9" t="s">
        <v>1579</v>
      </c>
      <c r="B2" s="15" t="s">
        <v>3627</v>
      </c>
      <c r="C2" s="15" t="s">
        <v>1601</v>
      </c>
      <c r="D2" s="9" t="s">
        <v>1596</v>
      </c>
      <c r="E2" s="9" t="s">
        <v>1420</v>
      </c>
      <c r="F2" s="35">
        <v>2</v>
      </c>
      <c r="G2" s="35">
        <v>11</v>
      </c>
      <c r="H2" s="9" t="s">
        <v>1505</v>
      </c>
      <c r="I2" s="27" t="s">
        <v>8196</v>
      </c>
    </row>
    <row r="3" spans="1:9" ht="16.5">
      <c r="A3" s="9" t="s">
        <v>558</v>
      </c>
      <c r="B3" s="13" t="s">
        <v>3632</v>
      </c>
      <c r="C3" s="15" t="s">
        <v>1421</v>
      </c>
      <c r="D3" s="9" t="s">
        <v>559</v>
      </c>
      <c r="E3" s="9" t="s">
        <v>1420</v>
      </c>
      <c r="F3" s="35">
        <v>1</v>
      </c>
      <c r="G3" s="35">
        <v>9</v>
      </c>
      <c r="H3" s="9" t="s">
        <v>864</v>
      </c>
      <c r="I3" s="25" t="s">
        <v>8183</v>
      </c>
    </row>
    <row r="4" spans="1:9" ht="16.5">
      <c r="A4" s="12" t="s">
        <v>5761</v>
      </c>
      <c r="B4" s="18" t="s">
        <v>5762</v>
      </c>
      <c r="C4" s="18" t="s">
        <v>5763</v>
      </c>
      <c r="D4" s="12" t="s">
        <v>5764</v>
      </c>
      <c r="E4" s="12" t="s">
        <v>5756</v>
      </c>
      <c r="F4" s="35">
        <v>1</v>
      </c>
      <c r="G4" s="35">
        <v>13</v>
      </c>
      <c r="H4" s="12" t="s">
        <v>5601</v>
      </c>
      <c r="I4" s="25" t="s">
        <v>8201</v>
      </c>
    </row>
    <row r="5" spans="1:9" ht="16.5">
      <c r="A5" s="9" t="s">
        <v>568</v>
      </c>
      <c r="B5" s="13" t="s">
        <v>3636</v>
      </c>
      <c r="C5" s="15" t="s">
        <v>1419</v>
      </c>
      <c r="D5" s="9" t="s">
        <v>569</v>
      </c>
      <c r="E5" s="9" t="s">
        <v>3317</v>
      </c>
      <c r="F5" s="35">
        <v>0</v>
      </c>
      <c r="G5" s="35">
        <v>6</v>
      </c>
      <c r="H5" s="9" t="s">
        <v>877</v>
      </c>
      <c r="I5" s="25" t="s">
        <v>8183</v>
      </c>
    </row>
    <row r="6" spans="1:9" ht="16.5">
      <c r="A6" s="9" t="s">
        <v>560</v>
      </c>
      <c r="B6" s="13" t="s">
        <v>3646</v>
      </c>
      <c r="C6" s="15" t="s">
        <v>1422</v>
      </c>
      <c r="D6" s="9" t="s">
        <v>561</v>
      </c>
      <c r="E6" s="9" t="s">
        <v>1420</v>
      </c>
      <c r="F6" s="35">
        <v>0</v>
      </c>
      <c r="G6" s="35">
        <v>14</v>
      </c>
      <c r="H6" s="9" t="s">
        <v>864</v>
      </c>
      <c r="I6" s="25" t="s">
        <v>8183</v>
      </c>
    </row>
    <row r="7" spans="1:9" ht="31.5">
      <c r="A7" s="9" t="s">
        <v>562</v>
      </c>
      <c r="B7" s="13" t="s">
        <v>3648</v>
      </c>
      <c r="C7" s="15" t="s">
        <v>1423</v>
      </c>
      <c r="D7" s="9" t="s">
        <v>563</v>
      </c>
      <c r="E7" s="9" t="s">
        <v>1420</v>
      </c>
      <c r="F7" s="35">
        <v>0</v>
      </c>
      <c r="G7" s="35">
        <v>32</v>
      </c>
      <c r="H7" s="9" t="s">
        <v>864</v>
      </c>
      <c r="I7" s="25" t="s">
        <v>8183</v>
      </c>
    </row>
    <row r="8" spans="1:9" ht="31.5">
      <c r="A8" s="9" t="s">
        <v>564</v>
      </c>
      <c r="B8" s="13" t="s">
        <v>3622</v>
      </c>
      <c r="C8" s="15" t="s">
        <v>1424</v>
      </c>
      <c r="D8" s="9" t="s">
        <v>565</v>
      </c>
      <c r="E8" s="9" t="s">
        <v>1420</v>
      </c>
      <c r="F8" s="35">
        <v>0</v>
      </c>
      <c r="G8" s="35">
        <v>7</v>
      </c>
      <c r="H8" s="9" t="s">
        <v>864</v>
      </c>
      <c r="I8" s="25" t="s">
        <v>8183</v>
      </c>
    </row>
    <row r="9" spans="1:9" ht="16.5">
      <c r="A9" s="9" t="s">
        <v>566</v>
      </c>
      <c r="B9" s="13" t="s">
        <v>3623</v>
      </c>
      <c r="C9" s="15" t="s">
        <v>1425</v>
      </c>
      <c r="D9" s="9" t="s">
        <v>567</v>
      </c>
      <c r="E9" s="10" t="s">
        <v>3317</v>
      </c>
      <c r="F9" s="35">
        <v>0</v>
      </c>
      <c r="G9" s="35">
        <v>3</v>
      </c>
      <c r="H9" s="9" t="s">
        <v>864</v>
      </c>
      <c r="I9" s="25" t="s">
        <v>8183</v>
      </c>
    </row>
    <row r="10" spans="1:9" ht="31.5">
      <c r="A10" s="9" t="s">
        <v>1401</v>
      </c>
      <c r="B10" s="13" t="s">
        <v>3640</v>
      </c>
      <c r="C10" s="15" t="s">
        <v>1426</v>
      </c>
      <c r="D10" s="9" t="s">
        <v>1407</v>
      </c>
      <c r="E10" s="10" t="s">
        <v>3317</v>
      </c>
      <c r="F10" s="35">
        <v>0</v>
      </c>
      <c r="G10" s="35">
        <v>7</v>
      </c>
      <c r="H10" s="9" t="s">
        <v>864</v>
      </c>
      <c r="I10" s="25" t="s">
        <v>8183</v>
      </c>
    </row>
    <row r="11" spans="1:9" ht="16.5">
      <c r="A11" s="9" t="s">
        <v>1402</v>
      </c>
      <c r="B11" s="13" t="s">
        <v>3637</v>
      </c>
      <c r="C11" s="15" t="s">
        <v>1427</v>
      </c>
      <c r="D11" s="9" t="s">
        <v>1408</v>
      </c>
      <c r="E11" s="10" t="s">
        <v>3317</v>
      </c>
      <c r="F11" s="35">
        <v>0</v>
      </c>
      <c r="G11" s="35">
        <v>7</v>
      </c>
      <c r="H11" s="9" t="s">
        <v>864</v>
      </c>
      <c r="I11" s="25" t="s">
        <v>8183</v>
      </c>
    </row>
    <row r="12" spans="1:9" ht="31.5">
      <c r="A12" s="9" t="s">
        <v>1403</v>
      </c>
      <c r="B12" s="13" t="s">
        <v>3645</v>
      </c>
      <c r="C12" s="15" t="s">
        <v>1428</v>
      </c>
      <c r="D12" s="9" t="s">
        <v>1409</v>
      </c>
      <c r="E12" s="10" t="s">
        <v>3317</v>
      </c>
      <c r="F12" s="35">
        <v>0</v>
      </c>
      <c r="G12" s="35">
        <v>15</v>
      </c>
      <c r="H12" s="9" t="s">
        <v>864</v>
      </c>
      <c r="I12" s="25" t="s">
        <v>8183</v>
      </c>
    </row>
    <row r="13" spans="1:9" ht="16.5">
      <c r="A13" s="9" t="s">
        <v>1404</v>
      </c>
      <c r="B13" s="13" t="s">
        <v>3628</v>
      </c>
      <c r="C13" s="15" t="s">
        <v>1429</v>
      </c>
      <c r="D13" s="9" t="s">
        <v>1410</v>
      </c>
      <c r="E13" s="10" t="s">
        <v>3317</v>
      </c>
      <c r="F13" s="35">
        <v>0</v>
      </c>
      <c r="G13" s="35">
        <v>5</v>
      </c>
      <c r="H13" s="9" t="s">
        <v>864</v>
      </c>
      <c r="I13" s="25" t="s">
        <v>8183</v>
      </c>
    </row>
    <row r="14" spans="1:9" ht="16.5">
      <c r="A14" s="9" t="s">
        <v>1405</v>
      </c>
      <c r="B14" s="13" t="s">
        <v>3624</v>
      </c>
      <c r="C14" s="15" t="s">
        <v>1430</v>
      </c>
      <c r="D14" s="9" t="s">
        <v>1411</v>
      </c>
      <c r="E14" s="10" t="s">
        <v>3317</v>
      </c>
      <c r="F14" s="35">
        <v>0</v>
      </c>
      <c r="G14" s="35">
        <v>10</v>
      </c>
      <c r="H14" s="9" t="s">
        <v>864</v>
      </c>
      <c r="I14" s="25" t="s">
        <v>8183</v>
      </c>
    </row>
    <row r="15" spans="1:9" ht="16.5">
      <c r="A15" s="9" t="s">
        <v>1406</v>
      </c>
      <c r="B15" s="13" t="s">
        <v>3644</v>
      </c>
      <c r="C15" s="15" t="s">
        <v>1431</v>
      </c>
      <c r="D15" s="9" t="s">
        <v>1412</v>
      </c>
      <c r="E15" s="10" t="s">
        <v>3317</v>
      </c>
      <c r="F15" s="35">
        <v>0</v>
      </c>
      <c r="G15" s="35">
        <v>10</v>
      </c>
      <c r="H15" s="9" t="s">
        <v>864</v>
      </c>
      <c r="I15" s="25" t="s">
        <v>8183</v>
      </c>
    </row>
    <row r="16" spans="1:9" ht="16.5">
      <c r="A16" s="9" t="s">
        <v>1567</v>
      </c>
      <c r="B16" s="15" t="s">
        <v>3633</v>
      </c>
      <c r="C16" s="15" t="s">
        <v>1613</v>
      </c>
      <c r="D16" s="9" t="s">
        <v>1584</v>
      </c>
      <c r="E16" s="9" t="s">
        <v>1420</v>
      </c>
      <c r="F16" s="35">
        <v>0</v>
      </c>
      <c r="G16" s="35">
        <v>4</v>
      </c>
      <c r="H16" s="9" t="s">
        <v>1505</v>
      </c>
      <c r="I16" s="27" t="s">
        <v>8196</v>
      </c>
    </row>
    <row r="17" spans="1:9" ht="16.5">
      <c r="A17" s="9" t="s">
        <v>1568</v>
      </c>
      <c r="B17" s="15" t="s">
        <v>3625</v>
      </c>
      <c r="C17" s="15" t="s">
        <v>1601</v>
      </c>
      <c r="D17" s="9" t="s">
        <v>1585</v>
      </c>
      <c r="E17" s="9" t="s">
        <v>1420</v>
      </c>
      <c r="F17" s="35">
        <v>0</v>
      </c>
      <c r="G17" s="35">
        <v>3</v>
      </c>
      <c r="H17" s="9" t="s">
        <v>1505</v>
      </c>
      <c r="I17" s="27" t="s">
        <v>8196</v>
      </c>
    </row>
    <row r="18" spans="1:9" ht="16.5">
      <c r="A18" s="9" t="s">
        <v>1569</v>
      </c>
      <c r="B18" s="15" t="s">
        <v>3625</v>
      </c>
      <c r="C18" s="15" t="s">
        <v>1614</v>
      </c>
      <c r="D18" s="9" t="s">
        <v>1586</v>
      </c>
      <c r="E18" s="9" t="s">
        <v>1420</v>
      </c>
      <c r="F18" s="35">
        <v>0</v>
      </c>
      <c r="G18" s="35">
        <v>2</v>
      </c>
      <c r="H18" s="9" t="s">
        <v>1505</v>
      </c>
      <c r="I18" s="27" t="s">
        <v>8196</v>
      </c>
    </row>
    <row r="19" spans="1:9" ht="16.5">
      <c r="A19" s="9" t="s">
        <v>1570</v>
      </c>
      <c r="B19" s="15" t="s">
        <v>3626</v>
      </c>
      <c r="C19" s="15" t="s">
        <v>1602</v>
      </c>
      <c r="D19" s="9" t="s">
        <v>1587</v>
      </c>
      <c r="E19" s="9" t="s">
        <v>1420</v>
      </c>
      <c r="F19" s="35">
        <v>0</v>
      </c>
      <c r="G19" s="35">
        <v>0</v>
      </c>
      <c r="H19" s="9" t="s">
        <v>1505</v>
      </c>
      <c r="I19" s="27" t="s">
        <v>8196</v>
      </c>
    </row>
    <row r="20" spans="1:9" ht="16.5">
      <c r="A20" s="9" t="s">
        <v>1571</v>
      </c>
      <c r="B20" s="15" t="s">
        <v>3638</v>
      </c>
      <c r="C20" s="15" t="s">
        <v>1603</v>
      </c>
      <c r="D20" s="9" t="s">
        <v>1588</v>
      </c>
      <c r="E20" s="9" t="s">
        <v>1420</v>
      </c>
      <c r="F20" s="35">
        <v>0</v>
      </c>
      <c r="G20" s="35">
        <v>11</v>
      </c>
      <c r="H20" s="9" t="s">
        <v>1505</v>
      </c>
      <c r="I20" s="27" t="s">
        <v>8196</v>
      </c>
    </row>
    <row r="21" spans="1:9" ht="16.5">
      <c r="A21" s="9" t="s">
        <v>1572</v>
      </c>
      <c r="B21" s="15" t="s">
        <v>3634</v>
      </c>
      <c r="C21" s="15" t="s">
        <v>1604</v>
      </c>
      <c r="D21" s="9" t="s">
        <v>1589</v>
      </c>
      <c r="E21" s="9" t="s">
        <v>1420</v>
      </c>
      <c r="F21" s="35">
        <v>0</v>
      </c>
      <c r="G21" s="35">
        <v>10</v>
      </c>
      <c r="H21" s="9" t="s">
        <v>1505</v>
      </c>
      <c r="I21" s="27" t="s">
        <v>8196</v>
      </c>
    </row>
    <row r="22" spans="1:9" ht="16.5">
      <c r="A22" s="9" t="s">
        <v>1573</v>
      </c>
      <c r="B22" s="15" t="s">
        <v>3629</v>
      </c>
      <c r="C22" s="15" t="s">
        <v>1615</v>
      </c>
      <c r="D22" s="9" t="s">
        <v>1590</v>
      </c>
      <c r="E22" s="9" t="s">
        <v>1420</v>
      </c>
      <c r="F22" s="35">
        <v>0</v>
      </c>
      <c r="G22" s="35">
        <v>7</v>
      </c>
      <c r="H22" s="9" t="s">
        <v>1505</v>
      </c>
      <c r="I22" s="27" t="s">
        <v>8196</v>
      </c>
    </row>
    <row r="23" spans="1:9" ht="16.5">
      <c r="A23" s="9" t="s">
        <v>1574</v>
      </c>
      <c r="B23" s="15" t="s">
        <v>3643</v>
      </c>
      <c r="C23" s="15" t="s">
        <v>1605</v>
      </c>
      <c r="D23" s="9" t="s">
        <v>1591</v>
      </c>
      <c r="E23" s="9" t="s">
        <v>1420</v>
      </c>
      <c r="F23" s="35">
        <v>0</v>
      </c>
      <c r="G23" s="35">
        <v>8</v>
      </c>
      <c r="H23" s="9" t="s">
        <v>1505</v>
      </c>
      <c r="I23" s="27" t="s">
        <v>8196</v>
      </c>
    </row>
    <row r="24" spans="1:9" ht="16.5">
      <c r="A24" s="9" t="s">
        <v>1575</v>
      </c>
      <c r="B24" s="15" t="s">
        <v>3630</v>
      </c>
      <c r="C24" s="15" t="s">
        <v>1606</v>
      </c>
      <c r="D24" s="9" t="s">
        <v>1592</v>
      </c>
      <c r="E24" s="9" t="s">
        <v>1420</v>
      </c>
      <c r="F24" s="35">
        <v>0</v>
      </c>
      <c r="G24" s="35">
        <v>6</v>
      </c>
      <c r="H24" s="9" t="s">
        <v>1505</v>
      </c>
      <c r="I24" s="27" t="s">
        <v>8196</v>
      </c>
    </row>
    <row r="25" spans="1:9" ht="16.5">
      <c r="A25" s="9" t="s">
        <v>1576</v>
      </c>
      <c r="B25" s="15" t="s">
        <v>3635</v>
      </c>
      <c r="C25" s="15" t="s">
        <v>1607</v>
      </c>
      <c r="D25" s="9" t="s">
        <v>1593</v>
      </c>
      <c r="E25" s="9" t="s">
        <v>1420</v>
      </c>
      <c r="F25" s="35">
        <v>0</v>
      </c>
      <c r="G25" s="35">
        <v>6</v>
      </c>
      <c r="H25" s="9" t="s">
        <v>1505</v>
      </c>
      <c r="I25" s="27" t="s">
        <v>8196</v>
      </c>
    </row>
    <row r="26" spans="1:9" ht="16.5">
      <c r="A26" s="9" t="s">
        <v>1577</v>
      </c>
      <c r="B26" s="15" t="s">
        <v>4363</v>
      </c>
      <c r="C26" s="15" t="s">
        <v>1608</v>
      </c>
      <c r="D26" s="9" t="s">
        <v>1594</v>
      </c>
      <c r="E26" s="9" t="s">
        <v>1420</v>
      </c>
      <c r="F26" s="35">
        <v>0</v>
      </c>
      <c r="G26" s="35">
        <v>0</v>
      </c>
      <c r="H26" s="9" t="s">
        <v>1505</v>
      </c>
      <c r="I26" s="27" t="s">
        <v>8196</v>
      </c>
    </row>
    <row r="27" spans="1:9" ht="16.5">
      <c r="A27" s="9" t="s">
        <v>1578</v>
      </c>
      <c r="B27" s="15" t="s">
        <v>3649</v>
      </c>
      <c r="C27" s="15" t="s">
        <v>3318</v>
      </c>
      <c r="D27" s="9" t="s">
        <v>1595</v>
      </c>
      <c r="E27" s="9" t="s">
        <v>1420</v>
      </c>
      <c r="F27" s="35">
        <v>0</v>
      </c>
      <c r="G27" s="35">
        <v>13</v>
      </c>
      <c r="H27" s="9" t="s">
        <v>1505</v>
      </c>
      <c r="I27" s="27" t="s">
        <v>8196</v>
      </c>
    </row>
    <row r="28" spans="1:9" ht="16.5">
      <c r="A28" s="9" t="s">
        <v>1580</v>
      </c>
      <c r="B28" s="15" t="s">
        <v>3641</v>
      </c>
      <c r="C28" s="15" t="s">
        <v>1609</v>
      </c>
      <c r="D28" s="9" t="s">
        <v>1597</v>
      </c>
      <c r="E28" s="9" t="s">
        <v>1420</v>
      </c>
      <c r="F28" s="35">
        <v>0</v>
      </c>
      <c r="G28" s="35">
        <v>9</v>
      </c>
      <c r="H28" s="9" t="s">
        <v>1505</v>
      </c>
      <c r="I28" s="27" t="s">
        <v>8196</v>
      </c>
    </row>
    <row r="29" spans="1:9" ht="16.5">
      <c r="A29" s="9" t="s">
        <v>1581</v>
      </c>
      <c r="B29" s="15" t="s">
        <v>3631</v>
      </c>
      <c r="C29" s="15" t="s">
        <v>1610</v>
      </c>
      <c r="D29" s="9" t="s">
        <v>1598</v>
      </c>
      <c r="E29" s="9" t="s">
        <v>1420</v>
      </c>
      <c r="F29" s="35">
        <v>0</v>
      </c>
      <c r="G29" s="35">
        <v>5</v>
      </c>
      <c r="H29" s="9" t="s">
        <v>1505</v>
      </c>
      <c r="I29" s="27" t="s">
        <v>8196</v>
      </c>
    </row>
    <row r="30" spans="1:9" ht="16.5">
      <c r="A30" s="9" t="s">
        <v>1582</v>
      </c>
      <c r="B30" s="15" t="s">
        <v>3639</v>
      </c>
      <c r="C30" s="15" t="s">
        <v>1611</v>
      </c>
      <c r="D30" s="9" t="s">
        <v>1599</v>
      </c>
      <c r="E30" s="9" t="s">
        <v>1420</v>
      </c>
      <c r="F30" s="35">
        <v>0</v>
      </c>
      <c r="G30" s="35">
        <v>7</v>
      </c>
      <c r="H30" s="9" t="s">
        <v>1505</v>
      </c>
      <c r="I30" s="27" t="s">
        <v>8196</v>
      </c>
    </row>
    <row r="31" spans="1:9" ht="16.5">
      <c r="A31" s="9" t="s">
        <v>1583</v>
      </c>
      <c r="B31" s="15" t="s">
        <v>3647</v>
      </c>
      <c r="C31" s="15" t="s">
        <v>1612</v>
      </c>
      <c r="D31" s="9" t="s">
        <v>1600</v>
      </c>
      <c r="E31" s="9" t="s">
        <v>1420</v>
      </c>
      <c r="F31" s="35">
        <v>0</v>
      </c>
      <c r="G31" s="35">
        <v>33</v>
      </c>
      <c r="H31" s="9" t="s">
        <v>1505</v>
      </c>
      <c r="I31" s="27" t="s">
        <v>8196</v>
      </c>
    </row>
    <row r="32" spans="1:9" ht="16.5">
      <c r="A32" s="9" t="s">
        <v>2619</v>
      </c>
      <c r="B32" s="15" t="s">
        <v>3642</v>
      </c>
      <c r="C32" s="15" t="s">
        <v>2623</v>
      </c>
      <c r="D32" s="9" t="s">
        <v>2621</v>
      </c>
      <c r="E32" s="10" t="s">
        <v>3317</v>
      </c>
      <c r="F32" s="35">
        <v>0</v>
      </c>
      <c r="G32" s="35">
        <v>12</v>
      </c>
      <c r="H32" s="12" t="s">
        <v>1558</v>
      </c>
      <c r="I32" s="27" t="s">
        <v>8196</v>
      </c>
    </row>
    <row r="33" spans="1:9" ht="16.5">
      <c r="A33" s="9" t="s">
        <v>2620</v>
      </c>
      <c r="B33" s="15" t="s">
        <v>3642</v>
      </c>
      <c r="C33" s="15" t="s">
        <v>2623</v>
      </c>
      <c r="D33" s="9" t="s">
        <v>2622</v>
      </c>
      <c r="E33" s="10" t="s">
        <v>3317</v>
      </c>
      <c r="F33" s="35">
        <v>0</v>
      </c>
      <c r="G33" s="35">
        <v>17</v>
      </c>
      <c r="H33" s="12" t="s">
        <v>1558</v>
      </c>
      <c r="I33" s="27" t="s">
        <v>8196</v>
      </c>
    </row>
    <row r="34" spans="1:9" ht="16.5">
      <c r="A34" s="9" t="s">
        <v>6873</v>
      </c>
      <c r="B34" s="15" t="s">
        <v>3650</v>
      </c>
      <c r="C34" s="15" t="s">
        <v>3319</v>
      </c>
      <c r="D34" s="14" t="s">
        <v>3309</v>
      </c>
      <c r="E34" s="9" t="s">
        <v>1420</v>
      </c>
      <c r="F34" s="35">
        <v>0</v>
      </c>
      <c r="G34" s="35">
        <v>2</v>
      </c>
      <c r="H34" s="9" t="s">
        <v>3315</v>
      </c>
      <c r="I34" s="25" t="s">
        <v>8195</v>
      </c>
    </row>
    <row r="35" spans="1:9" ht="16.5">
      <c r="A35" s="9" t="s">
        <v>3304</v>
      </c>
      <c r="B35" s="15" t="s">
        <v>3650</v>
      </c>
      <c r="C35" s="15" t="s">
        <v>3319</v>
      </c>
      <c r="D35" s="14" t="s">
        <v>3312</v>
      </c>
      <c r="E35" s="10" t="s">
        <v>3317</v>
      </c>
      <c r="F35" s="35">
        <v>0</v>
      </c>
      <c r="G35" s="35">
        <v>5</v>
      </c>
      <c r="H35" s="9" t="s">
        <v>3315</v>
      </c>
      <c r="I35" s="25" t="s">
        <v>8195</v>
      </c>
    </row>
    <row r="36" spans="1:9" ht="16.5">
      <c r="A36" s="9" t="s">
        <v>3305</v>
      </c>
      <c r="B36" s="15" t="s">
        <v>3651</v>
      </c>
      <c r="C36" s="15" t="s">
        <v>3319</v>
      </c>
      <c r="D36" s="14" t="s">
        <v>3310</v>
      </c>
      <c r="E36" s="10" t="s">
        <v>3317</v>
      </c>
      <c r="F36" s="35">
        <v>0</v>
      </c>
      <c r="G36" s="35">
        <v>3</v>
      </c>
      <c r="H36" s="9" t="s">
        <v>3315</v>
      </c>
      <c r="I36" s="25" t="s">
        <v>8195</v>
      </c>
    </row>
    <row r="37" spans="1:9" ht="16.5">
      <c r="A37" s="9" t="s">
        <v>3306</v>
      </c>
      <c r="B37" s="15" t="s">
        <v>3651</v>
      </c>
      <c r="C37" s="15" t="s">
        <v>3319</v>
      </c>
      <c r="D37" s="14" t="s">
        <v>3313</v>
      </c>
      <c r="E37" s="9" t="s">
        <v>1420</v>
      </c>
      <c r="F37" s="35">
        <v>0</v>
      </c>
      <c r="G37" s="35">
        <v>5</v>
      </c>
      <c r="H37" s="9" t="s">
        <v>3315</v>
      </c>
      <c r="I37" s="25" t="s">
        <v>8195</v>
      </c>
    </row>
    <row r="38" spans="1:9" ht="16.5">
      <c r="A38" s="9" t="s">
        <v>3307</v>
      </c>
      <c r="B38" s="15" t="s">
        <v>3652</v>
      </c>
      <c r="C38" s="15" t="s">
        <v>3319</v>
      </c>
      <c r="D38" s="14" t="s">
        <v>3311</v>
      </c>
      <c r="E38" s="10" t="s">
        <v>3317</v>
      </c>
      <c r="F38" s="35">
        <v>0</v>
      </c>
      <c r="G38" s="35">
        <v>3</v>
      </c>
      <c r="H38" s="9" t="s">
        <v>3316</v>
      </c>
      <c r="I38" s="25" t="s">
        <v>8195</v>
      </c>
    </row>
    <row r="39" spans="1:9" ht="16.5">
      <c r="A39" s="9" t="s">
        <v>3308</v>
      </c>
      <c r="B39" s="15" t="s">
        <v>3652</v>
      </c>
      <c r="C39" s="15" t="s">
        <v>3319</v>
      </c>
      <c r="D39" s="14" t="s">
        <v>3314</v>
      </c>
      <c r="E39" s="10" t="s">
        <v>3317</v>
      </c>
      <c r="F39" s="35">
        <v>0</v>
      </c>
      <c r="G39" s="35">
        <v>5</v>
      </c>
      <c r="H39" s="9" t="s">
        <v>3316</v>
      </c>
      <c r="I39" s="25" t="s">
        <v>8195</v>
      </c>
    </row>
    <row r="40" spans="1:9" ht="16.5">
      <c r="A40" s="12" t="s">
        <v>5724</v>
      </c>
      <c r="B40" s="18" t="s">
        <v>5725</v>
      </c>
      <c r="C40" s="18" t="s">
        <v>5726</v>
      </c>
      <c r="D40" s="12" t="s">
        <v>5727</v>
      </c>
      <c r="E40" s="12" t="s">
        <v>1420</v>
      </c>
      <c r="F40" s="35">
        <v>0</v>
      </c>
      <c r="G40" s="35">
        <v>2</v>
      </c>
      <c r="H40" s="12" t="s">
        <v>5601</v>
      </c>
      <c r="I40" s="25" t="s">
        <v>8201</v>
      </c>
    </row>
    <row r="41" spans="1:9" ht="31.5">
      <c r="A41" s="12" t="s">
        <v>5752</v>
      </c>
      <c r="B41" s="18" t="s">
        <v>5753</v>
      </c>
      <c r="C41" s="18" t="s">
        <v>5754</v>
      </c>
      <c r="D41" s="12" t="s">
        <v>5755</v>
      </c>
      <c r="E41" s="12" t="s">
        <v>5756</v>
      </c>
      <c r="F41" s="35">
        <v>0</v>
      </c>
      <c r="G41" s="35">
        <v>2</v>
      </c>
      <c r="H41" s="12" t="s">
        <v>5601</v>
      </c>
      <c r="I41" s="25" t="s">
        <v>8201</v>
      </c>
    </row>
    <row r="42" spans="1:9" ht="16.5">
      <c r="A42" s="12" t="s">
        <v>5757</v>
      </c>
      <c r="B42" s="18" t="s">
        <v>5758</v>
      </c>
      <c r="C42" s="18" t="s">
        <v>5759</v>
      </c>
      <c r="D42" s="12" t="s">
        <v>5760</v>
      </c>
      <c r="E42" s="12" t="s">
        <v>5756</v>
      </c>
      <c r="F42" s="35">
        <v>0</v>
      </c>
      <c r="G42" s="35">
        <v>5</v>
      </c>
      <c r="H42" s="12" t="s">
        <v>5601</v>
      </c>
      <c r="I42" s="25" t="s">
        <v>8201</v>
      </c>
    </row>
    <row r="43" spans="1:9" ht="31.5">
      <c r="A43" s="12" t="s">
        <v>5728</v>
      </c>
      <c r="B43" s="18" t="s">
        <v>5729</v>
      </c>
      <c r="C43" s="18" t="s">
        <v>5730</v>
      </c>
      <c r="D43" s="12" t="s">
        <v>5731</v>
      </c>
      <c r="E43" s="12" t="s">
        <v>1420</v>
      </c>
      <c r="F43" s="35">
        <v>0</v>
      </c>
      <c r="G43" s="35">
        <v>2</v>
      </c>
      <c r="H43" s="12" t="s">
        <v>5732</v>
      </c>
      <c r="I43" s="25" t="s">
        <v>8201</v>
      </c>
    </row>
    <row r="44" spans="1:9" ht="31.5">
      <c r="A44" s="12" t="s">
        <v>5733</v>
      </c>
      <c r="B44" s="18" t="s">
        <v>5734</v>
      </c>
      <c r="C44" s="18" t="s">
        <v>5735</v>
      </c>
      <c r="D44" s="12" t="s">
        <v>5736</v>
      </c>
      <c r="E44" s="12" t="s">
        <v>1420</v>
      </c>
      <c r="F44" s="35">
        <v>0</v>
      </c>
      <c r="G44" s="35">
        <v>3</v>
      </c>
      <c r="H44" s="12" t="s">
        <v>5601</v>
      </c>
      <c r="I44" s="25" t="s">
        <v>8201</v>
      </c>
    </row>
    <row r="45" spans="1:9" ht="16.5">
      <c r="A45" s="12" t="s">
        <v>5737</v>
      </c>
      <c r="B45" s="18" t="s">
        <v>5738</v>
      </c>
      <c r="C45" s="18" t="s">
        <v>5739</v>
      </c>
      <c r="D45" s="12" t="s">
        <v>5740</v>
      </c>
      <c r="E45" s="12" t="s">
        <v>1420</v>
      </c>
      <c r="F45" s="35">
        <v>0</v>
      </c>
      <c r="G45" s="35">
        <v>2</v>
      </c>
      <c r="H45" s="12" t="s">
        <v>5601</v>
      </c>
      <c r="I45" s="25" t="s">
        <v>8201</v>
      </c>
    </row>
    <row r="46" spans="1:9" ht="31.5">
      <c r="A46" s="12" t="s">
        <v>5741</v>
      </c>
      <c r="B46" s="18" t="s">
        <v>5742</v>
      </c>
      <c r="C46" s="18" t="s">
        <v>5743</v>
      </c>
      <c r="D46" s="12" t="s">
        <v>5744</v>
      </c>
      <c r="E46" s="12" t="s">
        <v>1420</v>
      </c>
      <c r="F46" s="35">
        <v>0</v>
      </c>
      <c r="G46" s="35">
        <v>1</v>
      </c>
      <c r="H46" s="12" t="s">
        <v>5732</v>
      </c>
      <c r="I46" s="25" t="s">
        <v>8201</v>
      </c>
    </row>
    <row r="47" spans="1:9" ht="31.5">
      <c r="A47" s="12" t="s">
        <v>5765</v>
      </c>
      <c r="B47" s="18" t="s">
        <v>5766</v>
      </c>
      <c r="C47" s="18" t="s">
        <v>5767</v>
      </c>
      <c r="D47" s="12" t="s">
        <v>5768</v>
      </c>
      <c r="E47" s="12" t="s">
        <v>5756</v>
      </c>
      <c r="F47" s="35">
        <v>0</v>
      </c>
      <c r="G47" s="35">
        <v>11</v>
      </c>
      <c r="H47" s="12" t="s">
        <v>5732</v>
      </c>
      <c r="I47" s="25" t="s">
        <v>8201</v>
      </c>
    </row>
    <row r="48" spans="1:9" ht="31.5">
      <c r="A48" s="12" t="s">
        <v>5769</v>
      </c>
      <c r="B48" s="18" t="s">
        <v>5770</v>
      </c>
      <c r="C48" s="18" t="s">
        <v>5771</v>
      </c>
      <c r="D48" s="12" t="s">
        <v>5772</v>
      </c>
      <c r="E48" s="12" t="s">
        <v>5756</v>
      </c>
      <c r="F48" s="35">
        <v>0</v>
      </c>
      <c r="G48" s="35">
        <v>5</v>
      </c>
      <c r="H48" s="12" t="s">
        <v>5732</v>
      </c>
      <c r="I48" s="25" t="s">
        <v>8201</v>
      </c>
    </row>
    <row r="49" spans="1:9" ht="31.5">
      <c r="A49" s="12" t="s">
        <v>5745</v>
      </c>
      <c r="B49" s="18" t="s">
        <v>5746</v>
      </c>
      <c r="C49" s="18" t="s">
        <v>5747</v>
      </c>
      <c r="D49" s="12" t="s">
        <v>5748</v>
      </c>
      <c r="E49" s="12" t="s">
        <v>1420</v>
      </c>
      <c r="F49" s="35">
        <v>0</v>
      </c>
      <c r="G49" s="35">
        <v>3</v>
      </c>
      <c r="H49" s="12" t="s">
        <v>5732</v>
      </c>
      <c r="I49" s="25" t="s">
        <v>8201</v>
      </c>
    </row>
    <row r="50" spans="1:9" ht="31.5">
      <c r="A50" s="12" t="s">
        <v>5749</v>
      </c>
      <c r="B50" s="18" t="s">
        <v>5750</v>
      </c>
      <c r="C50" s="18" t="s">
        <v>1477</v>
      </c>
      <c r="D50" s="12" t="s">
        <v>5751</v>
      </c>
      <c r="E50" s="12" t="s">
        <v>1420</v>
      </c>
      <c r="F50" s="35">
        <v>0</v>
      </c>
      <c r="G50" s="35">
        <v>5</v>
      </c>
      <c r="H50" s="12" t="s">
        <v>5732</v>
      </c>
      <c r="I50" s="25" t="s">
        <v>8201</v>
      </c>
    </row>
    <row r="51" spans="1:9" ht="31.5">
      <c r="A51" s="14" t="s">
        <v>6513</v>
      </c>
      <c r="B51" s="21" t="s">
        <v>6514</v>
      </c>
      <c r="C51" s="21" t="s">
        <v>6515</v>
      </c>
      <c r="D51" s="14" t="s">
        <v>6516</v>
      </c>
      <c r="E51" s="12" t="s">
        <v>1420</v>
      </c>
      <c r="F51" s="35">
        <v>0</v>
      </c>
      <c r="G51" s="35">
        <v>2</v>
      </c>
      <c r="H51" s="57">
        <v>44356</v>
      </c>
      <c r="I51" s="69" t="s">
        <v>6470</v>
      </c>
    </row>
    <row r="52" spans="1:9" ht="49.5">
      <c r="A52" s="14" t="s">
        <v>6874</v>
      </c>
      <c r="B52" s="21" t="s">
        <v>6581</v>
      </c>
      <c r="C52" s="21" t="s">
        <v>6573</v>
      </c>
      <c r="D52" s="14" t="s">
        <v>6574</v>
      </c>
      <c r="E52" s="12" t="s">
        <v>1420</v>
      </c>
      <c r="F52" s="35">
        <v>0</v>
      </c>
      <c r="G52" s="35">
        <v>4</v>
      </c>
      <c r="H52" s="58">
        <v>44365</v>
      </c>
      <c r="I52" s="69" t="s">
        <v>6470</v>
      </c>
    </row>
  </sheetData>
  <sortState xmlns:xlrd2="http://schemas.microsoft.com/office/spreadsheetml/2017/richdata2" ref="A2:I53">
    <sortCondition descending="1" ref="F2:F53"/>
    <sortCondition ref="I2:I53"/>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tabColor rgb="FFFFFF00"/>
  </sheetPr>
  <dimension ref="A1:I80"/>
  <sheetViews>
    <sheetView zoomScaleNormal="100" workbookViewId="0">
      <pane ySplit="1" topLeftCell="A74"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19" customWidth="1"/>
    <col min="3" max="3" width="30.6640625" style="19" customWidth="1"/>
    <col min="4" max="4" width="30.6640625" style="6" customWidth="1"/>
    <col min="5" max="5" width="15.1640625" style="6" bestFit="1" customWidth="1"/>
    <col min="6" max="6" width="16.1640625" style="6" customWidth="1"/>
    <col min="7" max="7" width="15.6640625" style="6" customWidth="1"/>
    <col min="8" max="8" width="14" style="6" customWidth="1"/>
    <col min="9" max="9" width="24.5" style="26"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ht="16.5">
      <c r="A2" s="14" t="s">
        <v>8527</v>
      </c>
      <c r="B2" s="21" t="s">
        <v>8528</v>
      </c>
      <c r="C2" s="21" t="s">
        <v>8529</v>
      </c>
      <c r="D2" s="14" t="s">
        <v>8530</v>
      </c>
      <c r="E2" s="12" t="s">
        <v>2606</v>
      </c>
      <c r="F2" s="14">
        <v>4</v>
      </c>
      <c r="G2" s="14">
        <v>4</v>
      </c>
      <c r="H2" s="55">
        <v>45582</v>
      </c>
      <c r="I2" s="59" t="s">
        <v>8559</v>
      </c>
    </row>
    <row r="3" spans="1:9" ht="16.5">
      <c r="A3" s="14" t="s">
        <v>8523</v>
      </c>
      <c r="B3" s="21" t="s">
        <v>8524</v>
      </c>
      <c r="C3" s="21" t="s">
        <v>8525</v>
      </c>
      <c r="D3" s="14" t="s">
        <v>8526</v>
      </c>
      <c r="E3" s="12" t="s">
        <v>2606</v>
      </c>
      <c r="F3" s="14">
        <v>2</v>
      </c>
      <c r="G3" s="14">
        <v>2</v>
      </c>
      <c r="H3" s="55">
        <v>45582</v>
      </c>
      <c r="I3" s="59" t="s">
        <v>8559</v>
      </c>
    </row>
    <row r="4" spans="1:9" ht="16.5">
      <c r="A4" s="12" t="s">
        <v>447</v>
      </c>
      <c r="B4" s="18" t="s">
        <v>3596</v>
      </c>
      <c r="C4" s="18" t="s">
        <v>448</v>
      </c>
      <c r="D4" s="12" t="s">
        <v>449</v>
      </c>
      <c r="E4" s="12" t="s">
        <v>2606</v>
      </c>
      <c r="F4" s="35">
        <v>1</v>
      </c>
      <c r="G4" s="35">
        <v>8</v>
      </c>
      <c r="H4" s="12" t="s">
        <v>299</v>
      </c>
      <c r="I4" s="27" t="s">
        <v>8187</v>
      </c>
    </row>
    <row r="5" spans="1:9" ht="16.5">
      <c r="A5" s="9" t="s">
        <v>4327</v>
      </c>
      <c r="B5" s="32" t="s">
        <v>4335</v>
      </c>
      <c r="C5" s="32" t="s">
        <v>4331</v>
      </c>
      <c r="D5" s="9" t="s">
        <v>4332</v>
      </c>
      <c r="E5" s="12" t="s">
        <v>2606</v>
      </c>
      <c r="F5" s="12">
        <v>1</v>
      </c>
      <c r="G5" s="35">
        <v>7</v>
      </c>
      <c r="H5" s="9" t="s">
        <v>3235</v>
      </c>
      <c r="I5" s="25" t="s">
        <v>8195</v>
      </c>
    </row>
    <row r="6" spans="1:9" ht="16.5">
      <c r="A6" s="14" t="s">
        <v>8531</v>
      </c>
      <c r="B6" s="21" t="s">
        <v>8532</v>
      </c>
      <c r="C6" s="21" t="s">
        <v>8533</v>
      </c>
      <c r="D6" s="14" t="s">
        <v>8534</v>
      </c>
      <c r="E6" s="12" t="s">
        <v>2606</v>
      </c>
      <c r="F6" s="14">
        <v>1</v>
      </c>
      <c r="G6" s="14">
        <v>1</v>
      </c>
      <c r="H6" s="55">
        <v>45582</v>
      </c>
      <c r="I6" s="59" t="s">
        <v>8560</v>
      </c>
    </row>
    <row r="7" spans="1:9" ht="16.5">
      <c r="A7" s="14" t="s">
        <v>8535</v>
      </c>
      <c r="B7" s="21" t="s">
        <v>8536</v>
      </c>
      <c r="C7" s="21" t="s">
        <v>8537</v>
      </c>
      <c r="D7" s="14" t="s">
        <v>8538</v>
      </c>
      <c r="E7" s="12" t="s">
        <v>3294</v>
      </c>
      <c r="F7" s="14">
        <v>1</v>
      </c>
      <c r="G7" s="14">
        <v>1</v>
      </c>
      <c r="H7" s="55">
        <v>45582</v>
      </c>
      <c r="I7" s="59" t="s">
        <v>8560</v>
      </c>
    </row>
    <row r="8" spans="1:9" ht="31.5">
      <c r="A8" s="14" t="s">
        <v>8543</v>
      </c>
      <c r="B8" s="21" t="s">
        <v>8544</v>
      </c>
      <c r="C8" s="21" t="s">
        <v>8545</v>
      </c>
      <c r="D8" s="14" t="s">
        <v>8546</v>
      </c>
      <c r="E8" s="12" t="s">
        <v>2606</v>
      </c>
      <c r="F8" s="14">
        <v>1</v>
      </c>
      <c r="G8" s="14">
        <v>1</v>
      </c>
      <c r="H8" s="55">
        <v>45607</v>
      </c>
      <c r="I8" s="59" t="s">
        <v>8560</v>
      </c>
    </row>
    <row r="9" spans="1:9" ht="31.5">
      <c r="A9" s="14" t="s">
        <v>8551</v>
      </c>
      <c r="B9" s="21" t="s">
        <v>8552</v>
      </c>
      <c r="C9" s="21" t="s">
        <v>8553</v>
      </c>
      <c r="D9" s="14" t="s">
        <v>8554</v>
      </c>
      <c r="E9" s="12" t="s">
        <v>3294</v>
      </c>
      <c r="F9" s="14">
        <v>1</v>
      </c>
      <c r="G9" s="14">
        <v>1</v>
      </c>
      <c r="H9" s="55">
        <v>45582</v>
      </c>
      <c r="I9" s="59" t="s">
        <v>8560</v>
      </c>
    </row>
    <row r="10" spans="1:9" ht="47.25">
      <c r="A10" s="14" t="s">
        <v>8555</v>
      </c>
      <c r="B10" s="21" t="s">
        <v>8556</v>
      </c>
      <c r="C10" s="21" t="s">
        <v>8557</v>
      </c>
      <c r="D10" s="14" t="s">
        <v>8558</v>
      </c>
      <c r="E10" s="12" t="s">
        <v>2606</v>
      </c>
      <c r="F10" s="14">
        <v>1</v>
      </c>
      <c r="G10" s="14">
        <v>1</v>
      </c>
      <c r="H10" s="55">
        <v>45582</v>
      </c>
      <c r="I10" s="59" t="s">
        <v>8560</v>
      </c>
    </row>
    <row r="11" spans="1:9" ht="16.5">
      <c r="A11" s="12" t="s">
        <v>984</v>
      </c>
      <c r="B11" s="18" t="s">
        <v>3597</v>
      </c>
      <c r="C11" s="18" t="s">
        <v>985</v>
      </c>
      <c r="D11" s="12" t="s">
        <v>986</v>
      </c>
      <c r="E11" s="12" t="s">
        <v>2606</v>
      </c>
      <c r="F11" s="14">
        <v>0</v>
      </c>
      <c r="G11" s="14">
        <v>4</v>
      </c>
      <c r="H11" s="12" t="s">
        <v>304</v>
      </c>
      <c r="I11" s="25" t="s">
        <v>8203</v>
      </c>
    </row>
    <row r="12" spans="1:9" ht="16.5">
      <c r="A12" s="12" t="s">
        <v>990</v>
      </c>
      <c r="B12" s="18" t="s">
        <v>3599</v>
      </c>
      <c r="C12" s="18" t="s">
        <v>991</v>
      </c>
      <c r="D12" s="12" t="s">
        <v>992</v>
      </c>
      <c r="E12" s="12" t="s">
        <v>2606</v>
      </c>
      <c r="F12" s="14">
        <v>0</v>
      </c>
      <c r="G12" s="14">
        <v>2</v>
      </c>
      <c r="H12" s="12" t="s">
        <v>304</v>
      </c>
      <c r="I12" s="25" t="s">
        <v>8203</v>
      </c>
    </row>
    <row r="13" spans="1:9" ht="16.5">
      <c r="A13" s="12" t="s">
        <v>437</v>
      </c>
      <c r="B13" s="18" t="s">
        <v>3592</v>
      </c>
      <c r="C13" s="18" t="s">
        <v>438</v>
      </c>
      <c r="D13" s="12" t="s">
        <v>439</v>
      </c>
      <c r="E13" s="12" t="s">
        <v>2606</v>
      </c>
      <c r="F13" s="12">
        <v>0</v>
      </c>
      <c r="G13" s="35">
        <v>1</v>
      </c>
      <c r="H13" s="12" t="s">
        <v>304</v>
      </c>
      <c r="I13" s="25" t="s">
        <v>8203</v>
      </c>
    </row>
    <row r="14" spans="1:9" ht="16.5">
      <c r="A14" s="12" t="s">
        <v>996</v>
      </c>
      <c r="B14" s="18" t="s">
        <v>3601</v>
      </c>
      <c r="C14" s="18" t="s">
        <v>2625</v>
      </c>
      <c r="D14" s="12" t="s">
        <v>997</v>
      </c>
      <c r="E14" s="12" t="s">
        <v>2606</v>
      </c>
      <c r="F14" s="14">
        <v>0</v>
      </c>
      <c r="G14" s="14">
        <v>2</v>
      </c>
      <c r="H14" s="12" t="s">
        <v>304</v>
      </c>
      <c r="I14" s="25" t="s">
        <v>8203</v>
      </c>
    </row>
    <row r="15" spans="1:9" ht="16.5">
      <c r="A15" s="12" t="s">
        <v>941</v>
      </c>
      <c r="B15" s="18" t="s">
        <v>3571</v>
      </c>
      <c r="C15" s="18" t="s">
        <v>942</v>
      </c>
      <c r="D15" s="12" t="s">
        <v>943</v>
      </c>
      <c r="E15" s="12" t="s">
        <v>3294</v>
      </c>
      <c r="F15" s="12">
        <v>0</v>
      </c>
      <c r="G15" s="35">
        <v>1</v>
      </c>
      <c r="H15" s="12" t="s">
        <v>304</v>
      </c>
      <c r="I15" s="25" t="s">
        <v>8198</v>
      </c>
    </row>
    <row r="16" spans="1:9" ht="16.5">
      <c r="A16" s="12" t="s">
        <v>978</v>
      </c>
      <c r="B16" s="18" t="s">
        <v>3572</v>
      </c>
      <c r="C16" s="18" t="s">
        <v>2974</v>
      </c>
      <c r="D16" s="12" t="s">
        <v>979</v>
      </c>
      <c r="E16" s="12" t="s">
        <v>2606</v>
      </c>
      <c r="F16" s="12">
        <v>0</v>
      </c>
      <c r="G16" s="35">
        <v>1</v>
      </c>
      <c r="H16" s="12" t="s">
        <v>304</v>
      </c>
      <c r="I16" s="25" t="s">
        <v>8203</v>
      </c>
    </row>
    <row r="17" spans="1:9" ht="16.5">
      <c r="A17" s="12" t="s">
        <v>445</v>
      </c>
      <c r="B17" s="18" t="s">
        <v>3602</v>
      </c>
      <c r="C17" s="18" t="s">
        <v>2977</v>
      </c>
      <c r="D17" s="12" t="s">
        <v>446</v>
      </c>
      <c r="E17" s="12" t="s">
        <v>2606</v>
      </c>
      <c r="F17" s="14">
        <v>0</v>
      </c>
      <c r="G17" s="14">
        <v>6</v>
      </c>
      <c r="H17" s="12" t="s">
        <v>304</v>
      </c>
      <c r="I17" s="25" t="s">
        <v>8203</v>
      </c>
    </row>
    <row r="18" spans="1:9" ht="16.5">
      <c r="A18" s="12" t="s">
        <v>450</v>
      </c>
      <c r="B18" s="18" t="s">
        <v>3595</v>
      </c>
      <c r="C18" s="18" t="s">
        <v>2978</v>
      </c>
      <c r="D18" s="12" t="s">
        <v>451</v>
      </c>
      <c r="E18" s="12" t="s">
        <v>2606</v>
      </c>
      <c r="F18" s="12">
        <v>0</v>
      </c>
      <c r="G18" s="35">
        <v>5</v>
      </c>
      <c r="H18" s="12" t="s">
        <v>304</v>
      </c>
      <c r="I18" s="25" t="s">
        <v>8203</v>
      </c>
    </row>
    <row r="19" spans="1:9" ht="16.5">
      <c r="A19" s="12" t="s">
        <v>443</v>
      </c>
      <c r="B19" s="18" t="s">
        <v>3583</v>
      </c>
      <c r="C19" s="18" t="s">
        <v>2975</v>
      </c>
      <c r="D19" s="12" t="s">
        <v>444</v>
      </c>
      <c r="E19" s="12" t="s">
        <v>2606</v>
      </c>
      <c r="F19" s="12">
        <v>0</v>
      </c>
      <c r="G19" s="35">
        <v>5</v>
      </c>
      <c r="H19" s="12" t="s">
        <v>304</v>
      </c>
      <c r="I19" s="25" t="s">
        <v>8203</v>
      </c>
    </row>
    <row r="20" spans="1:9" ht="31.5">
      <c r="A20" s="12" t="s">
        <v>433</v>
      </c>
      <c r="B20" s="18" t="s">
        <v>3604</v>
      </c>
      <c r="C20" s="18" t="s">
        <v>2605</v>
      </c>
      <c r="D20" s="12" t="s">
        <v>434</v>
      </c>
      <c r="E20" s="12" t="s">
        <v>2606</v>
      </c>
      <c r="F20" s="14">
        <v>0</v>
      </c>
      <c r="G20" s="14">
        <v>2</v>
      </c>
      <c r="H20" s="12" t="s">
        <v>304</v>
      </c>
      <c r="I20" s="25" t="s">
        <v>8203</v>
      </c>
    </row>
    <row r="21" spans="1:9" ht="16.5">
      <c r="A21" s="12" t="s">
        <v>980</v>
      </c>
      <c r="B21" s="18" t="s">
        <v>3605</v>
      </c>
      <c r="C21" s="18" t="s">
        <v>2973</v>
      </c>
      <c r="D21" s="12" t="s">
        <v>981</v>
      </c>
      <c r="E21" s="12" t="s">
        <v>2606</v>
      </c>
      <c r="F21" s="14">
        <v>0</v>
      </c>
      <c r="G21" s="14">
        <v>3</v>
      </c>
      <c r="H21" s="12" t="s">
        <v>304</v>
      </c>
      <c r="I21" s="25" t="s">
        <v>8193</v>
      </c>
    </row>
    <row r="22" spans="1:9" ht="16.5">
      <c r="A22" s="12" t="s">
        <v>429</v>
      </c>
      <c r="B22" s="18" t="s">
        <v>3584</v>
      </c>
      <c r="C22" s="18" t="s">
        <v>2976</v>
      </c>
      <c r="D22" s="12" t="s">
        <v>430</v>
      </c>
      <c r="E22" s="12" t="s">
        <v>2606</v>
      </c>
      <c r="F22" s="12">
        <v>0</v>
      </c>
      <c r="G22" s="35">
        <v>8</v>
      </c>
      <c r="H22" s="12" t="s">
        <v>304</v>
      </c>
      <c r="I22" s="25" t="s">
        <v>8203</v>
      </c>
    </row>
    <row r="23" spans="1:9" ht="31.5">
      <c r="A23" s="12" t="s">
        <v>944</v>
      </c>
      <c r="B23" s="18" t="s">
        <v>945</v>
      </c>
      <c r="C23" s="18" t="s">
        <v>2632</v>
      </c>
      <c r="D23" s="12" t="s">
        <v>946</v>
      </c>
      <c r="E23" s="12" t="s">
        <v>2606</v>
      </c>
      <c r="F23" s="12">
        <v>0</v>
      </c>
      <c r="G23" s="35">
        <v>1</v>
      </c>
      <c r="H23" s="12" t="s">
        <v>317</v>
      </c>
      <c r="I23" s="27" t="s">
        <v>8188</v>
      </c>
    </row>
    <row r="24" spans="1:9" ht="31.5">
      <c r="A24" s="12" t="s">
        <v>440</v>
      </c>
      <c r="B24" s="18" t="s">
        <v>3606</v>
      </c>
      <c r="C24" s="18" t="s">
        <v>441</v>
      </c>
      <c r="D24" s="12" t="s">
        <v>442</v>
      </c>
      <c r="E24" s="12" t="s">
        <v>2606</v>
      </c>
      <c r="F24" s="14">
        <v>0</v>
      </c>
      <c r="G24" s="14">
        <v>2</v>
      </c>
      <c r="H24" s="12" t="s">
        <v>299</v>
      </c>
      <c r="I24" s="27" t="s">
        <v>8187</v>
      </c>
    </row>
    <row r="25" spans="1:9" ht="31.5">
      <c r="A25" s="12" t="s">
        <v>987</v>
      </c>
      <c r="B25" s="18" t="s">
        <v>3573</v>
      </c>
      <c r="C25" s="18" t="s">
        <v>988</v>
      </c>
      <c r="D25" s="12" t="s">
        <v>989</v>
      </c>
      <c r="E25" s="12" t="s">
        <v>2606</v>
      </c>
      <c r="F25" s="12">
        <v>0</v>
      </c>
      <c r="G25" s="35">
        <v>1</v>
      </c>
      <c r="H25" s="12" t="s">
        <v>295</v>
      </c>
      <c r="I25" s="27" t="s">
        <v>8190</v>
      </c>
    </row>
    <row r="26" spans="1:9" ht="16.5">
      <c r="A26" s="12" t="s">
        <v>993</v>
      </c>
      <c r="B26" s="18" t="s">
        <v>3593</v>
      </c>
      <c r="C26" s="18" t="s">
        <v>994</v>
      </c>
      <c r="D26" s="12" t="s">
        <v>995</v>
      </c>
      <c r="E26" s="12" t="s">
        <v>2606</v>
      </c>
      <c r="F26" s="12">
        <v>0</v>
      </c>
      <c r="G26" s="35">
        <v>3</v>
      </c>
      <c r="H26" s="12" t="s">
        <v>295</v>
      </c>
      <c r="I26" s="27" t="s">
        <v>8206</v>
      </c>
    </row>
    <row r="27" spans="1:9" ht="31.5">
      <c r="A27" s="12" t="s">
        <v>966</v>
      </c>
      <c r="B27" s="18" t="s">
        <v>3607</v>
      </c>
      <c r="C27" s="18" t="s">
        <v>967</v>
      </c>
      <c r="D27" s="12" t="s">
        <v>968</v>
      </c>
      <c r="E27" s="12" t="s">
        <v>2606</v>
      </c>
      <c r="F27" s="14">
        <v>0</v>
      </c>
      <c r="G27" s="14">
        <v>4</v>
      </c>
      <c r="H27" s="12" t="s">
        <v>271</v>
      </c>
      <c r="I27" s="27" t="s">
        <v>8181</v>
      </c>
    </row>
    <row r="28" spans="1:9" ht="16.5">
      <c r="A28" s="12" t="s">
        <v>969</v>
      </c>
      <c r="B28" s="18" t="s">
        <v>3585</v>
      </c>
      <c r="C28" s="18" t="s">
        <v>970</v>
      </c>
      <c r="D28" s="12" t="s">
        <v>971</v>
      </c>
      <c r="E28" s="12" t="s">
        <v>2606</v>
      </c>
      <c r="F28" s="12">
        <v>0</v>
      </c>
      <c r="G28" s="35">
        <v>2</v>
      </c>
      <c r="H28" s="12" t="s">
        <v>271</v>
      </c>
      <c r="I28" s="27" t="s">
        <v>8181</v>
      </c>
    </row>
    <row r="29" spans="1:9" ht="16.5">
      <c r="A29" s="12" t="s">
        <v>938</v>
      </c>
      <c r="B29" s="18" t="s">
        <v>3586</v>
      </c>
      <c r="C29" s="18" t="s">
        <v>939</v>
      </c>
      <c r="D29" s="12" t="s">
        <v>940</v>
      </c>
      <c r="E29" s="12" t="s">
        <v>2606</v>
      </c>
      <c r="F29" s="12">
        <v>0</v>
      </c>
      <c r="G29" s="35">
        <v>2</v>
      </c>
      <c r="H29" s="12" t="s">
        <v>271</v>
      </c>
      <c r="I29" s="27" t="s">
        <v>8204</v>
      </c>
    </row>
    <row r="30" spans="1:9" ht="16.5">
      <c r="A30" s="12" t="s">
        <v>998</v>
      </c>
      <c r="B30" s="18" t="s">
        <v>3587</v>
      </c>
      <c r="C30" s="18" t="s">
        <v>999</v>
      </c>
      <c r="D30" s="12" t="s">
        <v>1000</v>
      </c>
      <c r="E30" s="12" t="s">
        <v>2606</v>
      </c>
      <c r="F30" s="12">
        <v>0</v>
      </c>
      <c r="G30" s="35">
        <v>2</v>
      </c>
      <c r="H30" s="12" t="s">
        <v>271</v>
      </c>
      <c r="I30" s="27" t="s">
        <v>8204</v>
      </c>
    </row>
    <row r="31" spans="1:9" ht="16.5">
      <c r="A31" s="12" t="s">
        <v>1009</v>
      </c>
      <c r="B31" s="18" t="s">
        <v>3610</v>
      </c>
      <c r="C31" s="18" t="s">
        <v>1010</v>
      </c>
      <c r="D31" s="12" t="s">
        <v>426</v>
      </c>
      <c r="E31" s="12" t="s">
        <v>2606</v>
      </c>
      <c r="F31" s="14">
        <v>0</v>
      </c>
      <c r="G31" s="14">
        <v>2</v>
      </c>
      <c r="H31" s="12" t="s">
        <v>271</v>
      </c>
      <c r="I31" s="27" t="s">
        <v>8204</v>
      </c>
    </row>
    <row r="32" spans="1:9" ht="16.5">
      <c r="A32" s="12" t="s">
        <v>960</v>
      </c>
      <c r="B32" s="18" t="s">
        <v>3574</v>
      </c>
      <c r="C32" s="18" t="s">
        <v>961</v>
      </c>
      <c r="D32" s="12" t="s">
        <v>962</v>
      </c>
      <c r="E32" s="12" t="s">
        <v>2606</v>
      </c>
      <c r="F32" s="12">
        <v>0</v>
      </c>
      <c r="G32" s="35">
        <v>1</v>
      </c>
      <c r="H32" s="12" t="s">
        <v>271</v>
      </c>
      <c r="I32" s="27" t="s">
        <v>8204</v>
      </c>
    </row>
    <row r="33" spans="1:9" ht="16.5">
      <c r="A33" s="12" t="s">
        <v>957</v>
      </c>
      <c r="B33" s="18" t="s">
        <v>3588</v>
      </c>
      <c r="C33" s="18" t="s">
        <v>958</v>
      </c>
      <c r="D33" s="12" t="s">
        <v>959</v>
      </c>
      <c r="E33" s="12" t="s">
        <v>2606</v>
      </c>
      <c r="F33" s="12">
        <v>0</v>
      </c>
      <c r="G33" s="35">
        <v>2</v>
      </c>
      <c r="H33" s="12" t="s">
        <v>271</v>
      </c>
      <c r="I33" s="27" t="s">
        <v>8204</v>
      </c>
    </row>
    <row r="34" spans="1:9" ht="16.5">
      <c r="A34" s="12" t="s">
        <v>935</v>
      </c>
      <c r="B34" s="18" t="s">
        <v>3575</v>
      </c>
      <c r="C34" s="18" t="s">
        <v>936</v>
      </c>
      <c r="D34" s="12" t="s">
        <v>937</v>
      </c>
      <c r="E34" s="12" t="s">
        <v>2606</v>
      </c>
      <c r="F34" s="12">
        <v>0</v>
      </c>
      <c r="G34" s="35">
        <v>1</v>
      </c>
      <c r="H34" s="12" t="s">
        <v>271</v>
      </c>
      <c r="I34" s="27" t="s">
        <v>8204</v>
      </c>
    </row>
    <row r="35" spans="1:9" ht="31.5">
      <c r="A35" s="12" t="s">
        <v>933</v>
      </c>
      <c r="B35" s="18" t="s">
        <v>3612</v>
      </c>
      <c r="C35" s="18" t="s">
        <v>2629</v>
      </c>
      <c r="D35" s="12" t="s">
        <v>934</v>
      </c>
      <c r="E35" s="12" t="s">
        <v>2606</v>
      </c>
      <c r="F35" s="12">
        <v>0</v>
      </c>
      <c r="G35" s="35">
        <v>3</v>
      </c>
      <c r="H35" s="12" t="s">
        <v>271</v>
      </c>
      <c r="I35" s="27" t="s">
        <v>8204</v>
      </c>
    </row>
    <row r="36" spans="1:9" ht="31.5">
      <c r="A36" s="12" t="s">
        <v>982</v>
      </c>
      <c r="B36" s="18" t="s">
        <v>3613</v>
      </c>
      <c r="C36" s="18" t="s">
        <v>2627</v>
      </c>
      <c r="D36" s="12" t="s">
        <v>983</v>
      </c>
      <c r="E36" s="12" t="s">
        <v>2606</v>
      </c>
      <c r="F36" s="14">
        <v>0</v>
      </c>
      <c r="G36" s="14">
        <v>3</v>
      </c>
      <c r="H36" s="12" t="s">
        <v>266</v>
      </c>
      <c r="I36" s="27" t="s">
        <v>8205</v>
      </c>
    </row>
    <row r="37" spans="1:9" ht="16.5">
      <c r="A37" s="12" t="s">
        <v>435</v>
      </c>
      <c r="B37" s="18" t="s">
        <v>3590</v>
      </c>
      <c r="C37" s="18" t="s">
        <v>2628</v>
      </c>
      <c r="D37" s="12" t="s">
        <v>436</v>
      </c>
      <c r="E37" s="12" t="s">
        <v>2606</v>
      </c>
      <c r="F37" s="12">
        <v>0</v>
      </c>
      <c r="G37" s="35">
        <v>2</v>
      </c>
      <c r="H37" s="12" t="s">
        <v>266</v>
      </c>
      <c r="I37" s="27" t="s">
        <v>8205</v>
      </c>
    </row>
    <row r="38" spans="1:9" ht="16.5">
      <c r="A38" s="12" t="s">
        <v>1001</v>
      </c>
      <c r="B38" s="18" t="s">
        <v>3614</v>
      </c>
      <c r="C38" s="18" t="s">
        <v>2626</v>
      </c>
      <c r="D38" s="12" t="s">
        <v>1002</v>
      </c>
      <c r="E38" s="12" t="s">
        <v>2606</v>
      </c>
      <c r="F38" s="14">
        <v>0</v>
      </c>
      <c r="G38" s="14">
        <v>3</v>
      </c>
      <c r="H38" s="12" t="s">
        <v>266</v>
      </c>
      <c r="I38" s="27" t="s">
        <v>8205</v>
      </c>
    </row>
    <row r="39" spans="1:9" ht="16.5">
      <c r="A39" s="12" t="s">
        <v>954</v>
      </c>
      <c r="B39" s="18" t="s">
        <v>3576</v>
      </c>
      <c r="C39" s="18" t="s">
        <v>955</v>
      </c>
      <c r="D39" s="12" t="s">
        <v>956</v>
      </c>
      <c r="E39" s="12" t="s">
        <v>2606</v>
      </c>
      <c r="F39" s="14">
        <v>0</v>
      </c>
      <c r="G39" s="35">
        <v>1</v>
      </c>
      <c r="H39" s="12" t="s">
        <v>266</v>
      </c>
      <c r="I39" s="27" t="s">
        <v>8184</v>
      </c>
    </row>
    <row r="40" spans="1:9" ht="16.5">
      <c r="A40" s="12" t="s">
        <v>964</v>
      </c>
      <c r="B40" s="18" t="s">
        <v>3577</v>
      </c>
      <c r="C40" s="18" t="s">
        <v>963</v>
      </c>
      <c r="D40" s="12" t="s">
        <v>965</v>
      </c>
      <c r="E40" s="12" t="s">
        <v>2606</v>
      </c>
      <c r="F40" s="12">
        <v>0</v>
      </c>
      <c r="G40" s="35">
        <v>1</v>
      </c>
      <c r="H40" s="12" t="s">
        <v>266</v>
      </c>
      <c r="I40" s="27" t="s">
        <v>8184</v>
      </c>
    </row>
    <row r="41" spans="1:9" ht="31.5">
      <c r="A41" s="12" t="s">
        <v>950</v>
      </c>
      <c r="B41" s="18" t="s">
        <v>951</v>
      </c>
      <c r="C41" s="18" t="s">
        <v>952</v>
      </c>
      <c r="D41" s="12" t="s">
        <v>953</v>
      </c>
      <c r="E41" s="12" t="s">
        <v>2606</v>
      </c>
      <c r="F41" s="14">
        <v>0</v>
      </c>
      <c r="G41" s="35">
        <v>1</v>
      </c>
      <c r="H41" s="12" t="s">
        <v>266</v>
      </c>
      <c r="I41" s="27" t="s">
        <v>8205</v>
      </c>
    </row>
    <row r="42" spans="1:9" ht="47.25">
      <c r="A42" s="12" t="s">
        <v>570</v>
      </c>
      <c r="B42" s="18" t="s">
        <v>3578</v>
      </c>
      <c r="C42" s="18" t="s">
        <v>571</v>
      </c>
      <c r="D42" s="12" t="s">
        <v>572</v>
      </c>
      <c r="E42" s="12" t="s">
        <v>2606</v>
      </c>
      <c r="F42" s="14">
        <v>0</v>
      </c>
      <c r="G42" s="35">
        <v>1</v>
      </c>
      <c r="H42" s="12" t="s">
        <v>266</v>
      </c>
      <c r="I42" s="27" t="s">
        <v>8205</v>
      </c>
    </row>
    <row r="43" spans="1:9" ht="16.5">
      <c r="A43" s="12" t="s">
        <v>573</v>
      </c>
      <c r="B43" s="18" t="s">
        <v>3591</v>
      </c>
      <c r="C43" s="18" t="s">
        <v>574</v>
      </c>
      <c r="D43" s="12" t="s">
        <v>575</v>
      </c>
      <c r="E43" s="12" t="s">
        <v>2606</v>
      </c>
      <c r="F43" s="12">
        <v>0</v>
      </c>
      <c r="G43" s="35">
        <v>2</v>
      </c>
      <c r="H43" s="12" t="s">
        <v>266</v>
      </c>
      <c r="I43" s="27" t="s">
        <v>8205</v>
      </c>
    </row>
    <row r="44" spans="1:9" ht="31.5">
      <c r="A44" s="12" t="s">
        <v>576</v>
      </c>
      <c r="B44" s="18" t="s">
        <v>3579</v>
      </c>
      <c r="C44" s="18" t="s">
        <v>577</v>
      </c>
      <c r="D44" s="12" t="s">
        <v>578</v>
      </c>
      <c r="E44" s="12" t="s">
        <v>2606</v>
      </c>
      <c r="F44" s="14">
        <v>0</v>
      </c>
      <c r="G44" s="35">
        <v>1</v>
      </c>
      <c r="H44" s="12" t="s">
        <v>266</v>
      </c>
      <c r="I44" s="27" t="s">
        <v>8205</v>
      </c>
    </row>
    <row r="45" spans="1:9" ht="16.5">
      <c r="A45" s="12" t="s">
        <v>579</v>
      </c>
      <c r="B45" s="18" t="s">
        <v>3580</v>
      </c>
      <c r="C45" s="18" t="s">
        <v>580</v>
      </c>
      <c r="D45" s="12" t="s">
        <v>581</v>
      </c>
      <c r="E45" s="12" t="s">
        <v>2606</v>
      </c>
      <c r="F45" s="14">
        <v>0</v>
      </c>
      <c r="G45" s="35">
        <v>1</v>
      </c>
      <c r="H45" s="12" t="s">
        <v>266</v>
      </c>
      <c r="I45" s="27" t="s">
        <v>8205</v>
      </c>
    </row>
    <row r="46" spans="1:9" ht="63">
      <c r="A46" s="12" t="s">
        <v>2599</v>
      </c>
      <c r="B46" s="18" t="s">
        <v>3594</v>
      </c>
      <c r="C46" s="18" t="s">
        <v>2631</v>
      </c>
      <c r="D46" s="12" t="s">
        <v>2603</v>
      </c>
      <c r="E46" s="12" t="s">
        <v>2606</v>
      </c>
      <c r="F46" s="12">
        <v>0</v>
      </c>
      <c r="G46" s="35">
        <v>8</v>
      </c>
      <c r="H46" s="12" t="s">
        <v>1558</v>
      </c>
      <c r="I46" s="27" t="s">
        <v>8196</v>
      </c>
    </row>
    <row r="47" spans="1:9" ht="16.5">
      <c r="A47" s="9" t="s">
        <v>3287</v>
      </c>
      <c r="B47" s="32" t="s">
        <v>3581</v>
      </c>
      <c r="C47" s="32" t="s">
        <v>3288</v>
      </c>
      <c r="D47" s="14" t="s">
        <v>3297</v>
      </c>
      <c r="E47" s="12" t="s">
        <v>2606</v>
      </c>
      <c r="F47" s="12">
        <v>0</v>
      </c>
      <c r="G47" s="35">
        <v>27</v>
      </c>
      <c r="H47" s="9" t="s">
        <v>3235</v>
      </c>
      <c r="I47" s="25" t="s">
        <v>8195</v>
      </c>
    </row>
    <row r="48" spans="1:9" ht="16.5">
      <c r="A48" s="9" t="s">
        <v>3289</v>
      </c>
      <c r="B48" s="32" t="s">
        <v>3290</v>
      </c>
      <c r="C48" s="32" t="s">
        <v>3291</v>
      </c>
      <c r="D48" s="14" t="s">
        <v>3296</v>
      </c>
      <c r="E48" s="12" t="s">
        <v>2606</v>
      </c>
      <c r="F48" s="12">
        <v>0</v>
      </c>
      <c r="G48" s="35">
        <v>25</v>
      </c>
      <c r="H48" s="9" t="s">
        <v>3235</v>
      </c>
      <c r="I48" s="25" t="s">
        <v>8195</v>
      </c>
    </row>
    <row r="49" spans="1:9" ht="16.5">
      <c r="A49" s="9" t="s">
        <v>3292</v>
      </c>
      <c r="B49" s="32" t="s">
        <v>3582</v>
      </c>
      <c r="C49" s="32" t="s">
        <v>3293</v>
      </c>
      <c r="D49" s="14" t="s">
        <v>3295</v>
      </c>
      <c r="E49" s="12" t="s">
        <v>2606</v>
      </c>
      <c r="F49" s="12">
        <v>0</v>
      </c>
      <c r="G49" s="35">
        <v>25</v>
      </c>
      <c r="H49" s="9" t="s">
        <v>3235</v>
      </c>
      <c r="I49" s="25" t="s">
        <v>8195</v>
      </c>
    </row>
    <row r="50" spans="1:9" ht="16.5">
      <c r="A50" s="9" t="s">
        <v>4326</v>
      </c>
      <c r="B50" s="32" t="s">
        <v>4334</v>
      </c>
      <c r="C50" s="32" t="s">
        <v>4329</v>
      </c>
      <c r="D50" s="9" t="s">
        <v>4330</v>
      </c>
      <c r="E50" s="12" t="s">
        <v>2606</v>
      </c>
      <c r="F50" s="12">
        <v>0</v>
      </c>
      <c r="G50" s="35">
        <v>0</v>
      </c>
      <c r="H50" s="9" t="s">
        <v>3235</v>
      </c>
      <c r="I50" s="25" t="s">
        <v>8195</v>
      </c>
    </row>
    <row r="51" spans="1:9" ht="16.5">
      <c r="A51" s="9" t="s">
        <v>4328</v>
      </c>
      <c r="B51" s="32" t="s">
        <v>4336</v>
      </c>
      <c r="C51" s="32" t="s">
        <v>4331</v>
      </c>
      <c r="D51" s="9" t="s">
        <v>4333</v>
      </c>
      <c r="E51" s="12" t="s">
        <v>2606</v>
      </c>
      <c r="F51" s="12">
        <v>0</v>
      </c>
      <c r="G51" s="35">
        <v>0</v>
      </c>
      <c r="H51" s="9" t="s">
        <v>3235</v>
      </c>
      <c r="I51" s="25" t="s">
        <v>8195</v>
      </c>
    </row>
    <row r="52" spans="1:9" ht="16.5">
      <c r="A52" s="9" t="s">
        <v>5353</v>
      </c>
      <c r="B52" s="32" t="s">
        <v>5359</v>
      </c>
      <c r="C52" s="32" t="s">
        <v>5363</v>
      </c>
      <c r="D52" s="9" t="s">
        <v>5356</v>
      </c>
      <c r="E52" s="12" t="s">
        <v>2606</v>
      </c>
      <c r="F52" s="12">
        <v>0</v>
      </c>
      <c r="G52" s="35">
        <v>0</v>
      </c>
      <c r="H52" s="9" t="s">
        <v>5152</v>
      </c>
      <c r="I52" s="25" t="s">
        <v>8180</v>
      </c>
    </row>
    <row r="53" spans="1:9" ht="16.5">
      <c r="A53" s="9" t="s">
        <v>5354</v>
      </c>
      <c r="B53" s="32" t="s">
        <v>5360</v>
      </c>
      <c r="C53" s="32" t="s">
        <v>5362</v>
      </c>
      <c r="D53" s="9" t="s">
        <v>5357</v>
      </c>
      <c r="E53" s="12" t="s">
        <v>2606</v>
      </c>
      <c r="F53" s="12">
        <v>0</v>
      </c>
      <c r="G53" s="35">
        <v>1</v>
      </c>
      <c r="H53" s="9" t="s">
        <v>5152</v>
      </c>
      <c r="I53" s="25" t="s">
        <v>8180</v>
      </c>
    </row>
    <row r="54" spans="1:9" ht="16.5">
      <c r="A54" s="9" t="s">
        <v>5355</v>
      </c>
      <c r="B54" s="32" t="s">
        <v>5361</v>
      </c>
      <c r="C54" s="32" t="s">
        <v>5364</v>
      </c>
      <c r="D54" s="9" t="s">
        <v>5358</v>
      </c>
      <c r="E54" s="12" t="s">
        <v>3294</v>
      </c>
      <c r="F54" s="12">
        <v>0</v>
      </c>
      <c r="G54" s="35">
        <v>1</v>
      </c>
      <c r="H54" s="9" t="s">
        <v>5152</v>
      </c>
      <c r="I54" s="25" t="s">
        <v>8180</v>
      </c>
    </row>
    <row r="55" spans="1:9" ht="16.5">
      <c r="A55" s="9" t="s">
        <v>5566</v>
      </c>
      <c r="B55" s="18" t="s">
        <v>5582</v>
      </c>
      <c r="C55" s="18" t="s">
        <v>5573</v>
      </c>
      <c r="D55" s="9" t="s">
        <v>5574</v>
      </c>
      <c r="E55" s="12" t="s">
        <v>3294</v>
      </c>
      <c r="F55" s="12">
        <v>0</v>
      </c>
      <c r="G55" s="35">
        <v>0</v>
      </c>
      <c r="H55" s="12" t="s">
        <v>5581</v>
      </c>
      <c r="I55" s="25" t="s">
        <v>8180</v>
      </c>
    </row>
    <row r="56" spans="1:9" ht="31.5">
      <c r="A56" s="9" t="s">
        <v>5567</v>
      </c>
      <c r="B56" s="18" t="s">
        <v>5583</v>
      </c>
      <c r="C56" s="18" t="s">
        <v>5593</v>
      </c>
      <c r="D56" s="9" t="s">
        <v>5575</v>
      </c>
      <c r="E56" s="12" t="s">
        <v>3294</v>
      </c>
      <c r="F56" s="12">
        <v>0</v>
      </c>
      <c r="G56" s="35">
        <v>0</v>
      </c>
      <c r="H56" s="12" t="s">
        <v>5581</v>
      </c>
      <c r="I56" s="25" t="s">
        <v>8180</v>
      </c>
    </row>
    <row r="57" spans="1:9" ht="31.5">
      <c r="A57" s="9" t="s">
        <v>5568</v>
      </c>
      <c r="B57" s="18" t="s">
        <v>5584</v>
      </c>
      <c r="C57" s="18" t="s">
        <v>5591</v>
      </c>
      <c r="D57" s="9" t="s">
        <v>5576</v>
      </c>
      <c r="E57" s="12" t="s">
        <v>3294</v>
      </c>
      <c r="F57" s="12">
        <v>0</v>
      </c>
      <c r="G57" s="35">
        <v>0</v>
      </c>
      <c r="H57" s="12" t="s">
        <v>5153</v>
      </c>
      <c r="I57" s="25" t="s">
        <v>8180</v>
      </c>
    </row>
    <row r="58" spans="1:9" ht="16.5">
      <c r="A58" s="9" t="s">
        <v>5569</v>
      </c>
      <c r="B58" s="18" t="s">
        <v>5585</v>
      </c>
      <c r="C58" s="18" t="s">
        <v>5592</v>
      </c>
      <c r="D58" s="9" t="s">
        <v>5577</v>
      </c>
      <c r="E58" s="12" t="s">
        <v>3294</v>
      </c>
      <c r="F58" s="12">
        <v>0</v>
      </c>
      <c r="G58" s="35">
        <v>0</v>
      </c>
      <c r="H58" s="12" t="s">
        <v>5153</v>
      </c>
      <c r="I58" s="25" t="s">
        <v>8180</v>
      </c>
    </row>
    <row r="59" spans="1:9" ht="31.5">
      <c r="A59" s="9" t="s">
        <v>5570</v>
      </c>
      <c r="B59" s="18" t="s">
        <v>5586</v>
      </c>
      <c r="C59" s="18" t="s">
        <v>5591</v>
      </c>
      <c r="D59" s="9" t="s">
        <v>5578</v>
      </c>
      <c r="E59" s="12" t="s">
        <v>3294</v>
      </c>
      <c r="F59" s="12">
        <v>0</v>
      </c>
      <c r="G59" s="35">
        <v>0</v>
      </c>
      <c r="H59" s="12" t="s">
        <v>5153</v>
      </c>
      <c r="I59" s="25" t="s">
        <v>8180</v>
      </c>
    </row>
    <row r="60" spans="1:9" ht="31.5">
      <c r="A60" s="9" t="s">
        <v>5571</v>
      </c>
      <c r="B60" s="18" t="s">
        <v>5587</v>
      </c>
      <c r="C60" s="18" t="s">
        <v>5590</v>
      </c>
      <c r="D60" s="9" t="s">
        <v>5579</v>
      </c>
      <c r="E60" s="12" t="s">
        <v>3294</v>
      </c>
      <c r="F60" s="12">
        <v>0</v>
      </c>
      <c r="G60" s="35">
        <v>0</v>
      </c>
      <c r="H60" s="12" t="s">
        <v>5594</v>
      </c>
      <c r="I60" s="25" t="s">
        <v>8180</v>
      </c>
    </row>
    <row r="61" spans="1:9" ht="31.5">
      <c r="A61" s="9" t="s">
        <v>5572</v>
      </c>
      <c r="B61" s="18" t="s">
        <v>5588</v>
      </c>
      <c r="C61" s="18" t="s">
        <v>5589</v>
      </c>
      <c r="D61" s="9" t="s">
        <v>5580</v>
      </c>
      <c r="E61" s="12" t="s">
        <v>3294</v>
      </c>
      <c r="F61" s="12">
        <v>0</v>
      </c>
      <c r="G61" s="35">
        <v>0</v>
      </c>
      <c r="H61" s="12" t="s">
        <v>5153</v>
      </c>
      <c r="I61" s="25" t="s">
        <v>8180</v>
      </c>
    </row>
    <row r="62" spans="1:9" ht="31.5">
      <c r="A62" s="12" t="s">
        <v>5712</v>
      </c>
      <c r="B62" s="18" t="s">
        <v>5713</v>
      </c>
      <c r="C62" s="18" t="s">
        <v>5714</v>
      </c>
      <c r="D62" s="12" t="s">
        <v>5715</v>
      </c>
      <c r="E62" s="12" t="s">
        <v>2606</v>
      </c>
      <c r="F62" s="12">
        <v>0</v>
      </c>
      <c r="G62" s="35">
        <v>0</v>
      </c>
      <c r="H62" s="12" t="s">
        <v>5690</v>
      </c>
      <c r="I62" s="25" t="s">
        <v>8201</v>
      </c>
    </row>
    <row r="63" spans="1:9" ht="16.5">
      <c r="A63" s="12" t="s">
        <v>5716</v>
      </c>
      <c r="B63" s="18" t="s">
        <v>5717</v>
      </c>
      <c r="C63" s="18" t="s">
        <v>5718</v>
      </c>
      <c r="D63" s="12" t="s">
        <v>5719</v>
      </c>
      <c r="E63" s="12" t="s">
        <v>2606</v>
      </c>
      <c r="F63" s="12">
        <v>0</v>
      </c>
      <c r="G63" s="35">
        <v>1</v>
      </c>
      <c r="H63" s="12" t="s">
        <v>5690</v>
      </c>
      <c r="I63" s="25" t="s">
        <v>8201</v>
      </c>
    </row>
    <row r="64" spans="1:9" ht="16.5">
      <c r="A64" s="12" t="s">
        <v>5720</v>
      </c>
      <c r="B64" s="18" t="s">
        <v>5721</v>
      </c>
      <c r="C64" s="18" t="s">
        <v>5722</v>
      </c>
      <c r="D64" s="12" t="s">
        <v>5723</v>
      </c>
      <c r="E64" s="12" t="s">
        <v>2606</v>
      </c>
      <c r="F64" s="12">
        <v>0</v>
      </c>
      <c r="G64" s="35">
        <v>0</v>
      </c>
      <c r="H64" s="12" t="s">
        <v>5690</v>
      </c>
      <c r="I64" s="25" t="s">
        <v>8201</v>
      </c>
    </row>
    <row r="65" spans="1:9" ht="33">
      <c r="A65" s="14" t="s">
        <v>6937</v>
      </c>
      <c r="B65" s="21" t="s">
        <v>6940</v>
      </c>
      <c r="C65" s="21" t="s">
        <v>6938</v>
      </c>
      <c r="D65" s="14" t="s">
        <v>6935</v>
      </c>
      <c r="E65" s="12" t="s">
        <v>8207</v>
      </c>
      <c r="F65" s="12">
        <v>0</v>
      </c>
      <c r="G65" s="14">
        <v>1</v>
      </c>
      <c r="H65" s="55">
        <v>44721</v>
      </c>
      <c r="I65" s="77" t="s">
        <v>6888</v>
      </c>
    </row>
    <row r="66" spans="1:9" ht="33">
      <c r="A66" s="14" t="s">
        <v>6939</v>
      </c>
      <c r="B66" s="21" t="s">
        <v>6940</v>
      </c>
      <c r="C66" s="21" t="s">
        <v>6938</v>
      </c>
      <c r="D66" s="14" t="s">
        <v>6936</v>
      </c>
      <c r="E66" s="12" t="s">
        <v>8207</v>
      </c>
      <c r="F66" s="12">
        <v>0</v>
      </c>
      <c r="G66" s="14">
        <v>1</v>
      </c>
      <c r="H66" s="55">
        <v>44721</v>
      </c>
      <c r="I66" s="77" t="s">
        <v>6888</v>
      </c>
    </row>
    <row r="67" spans="1:9" ht="16.5">
      <c r="A67" s="14" t="s">
        <v>8468</v>
      </c>
      <c r="B67" s="21" t="s">
        <v>8469</v>
      </c>
      <c r="C67" s="21" t="s">
        <v>8470</v>
      </c>
      <c r="D67" s="14" t="str">
        <f>("415.12 8464 2023")</f>
        <v>415.12 8464 2023</v>
      </c>
      <c r="E67" s="12" t="s">
        <v>3294</v>
      </c>
      <c r="F67" s="14">
        <v>0</v>
      </c>
      <c r="G67" s="14">
        <v>0</v>
      </c>
      <c r="H67" s="55">
        <v>45328</v>
      </c>
      <c r="I67" s="104" t="s">
        <v>8430</v>
      </c>
    </row>
    <row r="68" spans="1:9" ht="31.5">
      <c r="A68" s="14" t="s">
        <v>8561</v>
      </c>
      <c r="B68" s="21" t="s">
        <v>8562</v>
      </c>
      <c r="C68" s="21" t="s">
        <v>8563</v>
      </c>
      <c r="D68" s="14" t="s">
        <v>8564</v>
      </c>
      <c r="E68" s="14" t="s">
        <v>8565</v>
      </c>
      <c r="F68" s="14">
        <v>0</v>
      </c>
      <c r="G68" s="14">
        <v>0</v>
      </c>
      <c r="H68" s="55">
        <v>45582</v>
      </c>
      <c r="I68" s="59" t="s">
        <v>8560</v>
      </c>
    </row>
    <row r="69" spans="1:9" ht="31.5">
      <c r="A69" s="14" t="s">
        <v>8539</v>
      </c>
      <c r="B69" s="21" t="s">
        <v>8540</v>
      </c>
      <c r="C69" s="21" t="s">
        <v>8541</v>
      </c>
      <c r="D69" s="14" t="s">
        <v>8542</v>
      </c>
      <c r="E69" s="12" t="s">
        <v>2606</v>
      </c>
      <c r="F69" s="14">
        <v>0</v>
      </c>
      <c r="G69" s="14">
        <v>0</v>
      </c>
      <c r="H69" s="55">
        <v>45607</v>
      </c>
      <c r="I69" s="59" t="s">
        <v>8560</v>
      </c>
    </row>
    <row r="70" spans="1:9" ht="16.5">
      <c r="A70" s="14" t="s">
        <v>8547</v>
      </c>
      <c r="B70" s="21" t="s">
        <v>8548</v>
      </c>
      <c r="C70" s="21" t="s">
        <v>8549</v>
      </c>
      <c r="D70" s="14" t="s">
        <v>8550</v>
      </c>
      <c r="E70" s="12" t="s">
        <v>2606</v>
      </c>
      <c r="F70" s="14">
        <v>0</v>
      </c>
      <c r="G70" s="14">
        <v>0</v>
      </c>
      <c r="H70" s="55">
        <v>45582</v>
      </c>
      <c r="I70" s="59" t="s">
        <v>8560</v>
      </c>
    </row>
    <row r="71" spans="1:9" ht="31.5">
      <c r="A71" s="12" t="s">
        <v>427</v>
      </c>
      <c r="B71" s="18" t="s">
        <v>3598</v>
      </c>
      <c r="C71" s="18" t="s">
        <v>2979</v>
      </c>
      <c r="D71" s="12" t="s">
        <v>428</v>
      </c>
      <c r="E71" s="12" t="s">
        <v>2606</v>
      </c>
      <c r="F71" s="14" t="s">
        <v>2607</v>
      </c>
      <c r="G71" s="14" t="s">
        <v>2607</v>
      </c>
      <c r="H71" s="12" t="s">
        <v>304</v>
      </c>
      <c r="I71" s="25" t="s">
        <v>8203</v>
      </c>
    </row>
    <row r="72" spans="1:9" ht="16.5">
      <c r="A72" s="12" t="s">
        <v>431</v>
      </c>
      <c r="B72" s="18" t="s">
        <v>3600</v>
      </c>
      <c r="C72" s="18" t="s">
        <v>2980</v>
      </c>
      <c r="D72" s="12" t="s">
        <v>432</v>
      </c>
      <c r="E72" s="12" t="s">
        <v>2606</v>
      </c>
      <c r="F72" s="14" t="s">
        <v>2607</v>
      </c>
      <c r="G72" s="14" t="s">
        <v>2607</v>
      </c>
      <c r="H72" s="12" t="s">
        <v>304</v>
      </c>
      <c r="I72" s="25" t="s">
        <v>8203</v>
      </c>
    </row>
    <row r="73" spans="1:9" ht="16.5">
      <c r="A73" s="12" t="s">
        <v>1006</v>
      </c>
      <c r="B73" s="18" t="s">
        <v>3603</v>
      </c>
      <c r="C73" s="18" t="s">
        <v>1007</v>
      </c>
      <c r="D73" s="12" t="s">
        <v>1008</v>
      </c>
      <c r="E73" s="12" t="s">
        <v>2606</v>
      </c>
      <c r="F73" s="14" t="s">
        <v>2607</v>
      </c>
      <c r="G73" s="14" t="s">
        <v>2607</v>
      </c>
      <c r="H73" s="12" t="s">
        <v>304</v>
      </c>
      <c r="I73" s="25" t="s">
        <v>8203</v>
      </c>
    </row>
    <row r="74" spans="1:9" ht="31.5">
      <c r="A74" s="12" t="s">
        <v>1003</v>
      </c>
      <c r="B74" s="18" t="s">
        <v>3608</v>
      </c>
      <c r="C74" s="18" t="s">
        <v>1004</v>
      </c>
      <c r="D74" s="12" t="s">
        <v>1005</v>
      </c>
      <c r="E74" s="12" t="s">
        <v>2606</v>
      </c>
      <c r="F74" s="14" t="s">
        <v>2607</v>
      </c>
      <c r="G74" s="14" t="s">
        <v>2607</v>
      </c>
      <c r="H74" s="12" t="s">
        <v>271</v>
      </c>
      <c r="I74" s="27" t="s">
        <v>8204</v>
      </c>
    </row>
    <row r="75" spans="1:9" ht="31.5">
      <c r="A75" s="12" t="s">
        <v>972</v>
      </c>
      <c r="B75" s="18" t="s">
        <v>3609</v>
      </c>
      <c r="C75" s="18" t="s">
        <v>973</v>
      </c>
      <c r="D75" s="12" t="s">
        <v>974</v>
      </c>
      <c r="E75" s="12" t="s">
        <v>2606</v>
      </c>
      <c r="F75" s="14" t="s">
        <v>2607</v>
      </c>
      <c r="G75" s="14" t="s">
        <v>2607</v>
      </c>
      <c r="H75" s="12" t="s">
        <v>271</v>
      </c>
      <c r="I75" s="27" t="s">
        <v>8204</v>
      </c>
    </row>
    <row r="76" spans="1:9" ht="31.5">
      <c r="A76" s="12" t="s">
        <v>947</v>
      </c>
      <c r="B76" s="18" t="s">
        <v>3611</v>
      </c>
      <c r="C76" s="18" t="s">
        <v>948</v>
      </c>
      <c r="D76" s="12" t="s">
        <v>949</v>
      </c>
      <c r="E76" s="12" t="s">
        <v>2606</v>
      </c>
      <c r="F76" s="14" t="s">
        <v>2607</v>
      </c>
      <c r="G76" s="14" t="s">
        <v>2607</v>
      </c>
      <c r="H76" s="12" t="s">
        <v>271</v>
      </c>
      <c r="I76" s="27" t="s">
        <v>8204</v>
      </c>
    </row>
    <row r="77" spans="1:9" ht="31.5">
      <c r="A77" s="12" t="s">
        <v>716</v>
      </c>
      <c r="B77" s="18" t="s">
        <v>3589</v>
      </c>
      <c r="C77" s="18" t="s">
        <v>717</v>
      </c>
      <c r="D77" s="12" t="s">
        <v>718</v>
      </c>
      <c r="E77" s="12" t="s">
        <v>2606</v>
      </c>
      <c r="F77" s="14" t="s">
        <v>2607</v>
      </c>
      <c r="G77" s="14" t="s">
        <v>2607</v>
      </c>
      <c r="H77" s="12" t="s">
        <v>271</v>
      </c>
      <c r="I77" s="27" t="s">
        <v>8204</v>
      </c>
    </row>
    <row r="78" spans="1:9" ht="16.5">
      <c r="A78" s="12" t="s">
        <v>975</v>
      </c>
      <c r="B78" s="18" t="s">
        <v>3615</v>
      </c>
      <c r="C78" s="18" t="s">
        <v>976</v>
      </c>
      <c r="D78" s="12" t="s">
        <v>977</v>
      </c>
      <c r="E78" s="12" t="s">
        <v>2606</v>
      </c>
      <c r="F78" s="14" t="s">
        <v>2607</v>
      </c>
      <c r="G78" s="14" t="s">
        <v>2607</v>
      </c>
      <c r="H78" s="12" t="s">
        <v>266</v>
      </c>
      <c r="I78" s="27" t="s">
        <v>8205</v>
      </c>
    </row>
    <row r="79" spans="1:9" ht="31.5">
      <c r="A79" s="12" t="s">
        <v>2598</v>
      </c>
      <c r="B79" s="18" t="s">
        <v>3616</v>
      </c>
      <c r="C79" s="18" t="s">
        <v>2630</v>
      </c>
      <c r="D79" s="12" t="s">
        <v>2602</v>
      </c>
      <c r="E79" s="12" t="s">
        <v>2606</v>
      </c>
      <c r="F79" s="14" t="s">
        <v>2607</v>
      </c>
      <c r="G79" s="14" t="s">
        <v>2607</v>
      </c>
      <c r="H79" s="12" t="s">
        <v>1558</v>
      </c>
      <c r="I79" s="27" t="s">
        <v>8196</v>
      </c>
    </row>
    <row r="80" spans="1:9" ht="16.5">
      <c r="A80" s="12" t="s">
        <v>2600</v>
      </c>
      <c r="B80" s="18" t="s">
        <v>3617</v>
      </c>
      <c r="C80" s="18" t="s">
        <v>2601</v>
      </c>
      <c r="D80" s="12" t="s">
        <v>2604</v>
      </c>
      <c r="E80" s="12" t="s">
        <v>3294</v>
      </c>
      <c r="F80" s="14" t="s">
        <v>2607</v>
      </c>
      <c r="G80" s="14" t="s">
        <v>2607</v>
      </c>
      <c r="H80" s="12" t="s">
        <v>1558</v>
      </c>
      <c r="I80" s="27" t="s">
        <v>8196</v>
      </c>
    </row>
  </sheetData>
  <sortState xmlns:xlrd2="http://schemas.microsoft.com/office/spreadsheetml/2017/richdata2" ref="A2:I81">
    <sortCondition descending="1" ref="F2:F81"/>
    <sortCondition ref="I2:I81"/>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7">
    <tabColor rgb="FFFFFF00"/>
  </sheetPr>
  <dimension ref="A1:I13"/>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1640625" style="6" customWidth="1"/>
    <col min="7" max="7" width="15.6640625" style="6" customWidth="1"/>
    <col min="8" max="8" width="14" style="6" customWidth="1"/>
    <col min="9" max="9" width="25.5" style="7" bestFit="1" customWidth="1"/>
    <col min="10" max="16384" width="9.1640625" style="7"/>
  </cols>
  <sheetData>
    <row r="1" spans="1:9" s="17" customFormat="1" ht="33">
      <c r="A1" s="8" t="s">
        <v>3041</v>
      </c>
      <c r="B1" s="8" t="s">
        <v>1414</v>
      </c>
      <c r="C1" s="8" t="s">
        <v>1415</v>
      </c>
      <c r="D1" s="8" t="s">
        <v>1416</v>
      </c>
      <c r="E1" s="8" t="s">
        <v>1417</v>
      </c>
      <c r="F1" s="8" t="s">
        <v>8519</v>
      </c>
      <c r="G1" s="8" t="s">
        <v>6461</v>
      </c>
      <c r="H1" s="8" t="s">
        <v>1418</v>
      </c>
      <c r="I1" s="24" t="s">
        <v>2963</v>
      </c>
    </row>
    <row r="2" spans="1:9" ht="16.5">
      <c r="A2" s="14" t="s">
        <v>7291</v>
      </c>
      <c r="B2" s="16" t="s">
        <v>7293</v>
      </c>
      <c r="C2" s="16" t="s">
        <v>7292</v>
      </c>
      <c r="D2" s="14" t="s">
        <v>7294</v>
      </c>
      <c r="E2" s="12" t="s">
        <v>3173</v>
      </c>
      <c r="F2" s="35">
        <v>0</v>
      </c>
      <c r="G2" s="35">
        <v>0</v>
      </c>
      <c r="H2" s="55">
        <v>45219</v>
      </c>
      <c r="I2" s="91" t="s">
        <v>7197</v>
      </c>
    </row>
    <row r="3" spans="1:9" ht="16.5">
      <c r="A3" s="12" t="s">
        <v>682</v>
      </c>
      <c r="B3" s="13" t="s">
        <v>3620</v>
      </c>
      <c r="C3" s="13" t="s">
        <v>683</v>
      </c>
      <c r="D3" s="12" t="s">
        <v>684</v>
      </c>
      <c r="E3" s="12" t="s">
        <v>3171</v>
      </c>
      <c r="F3" s="35">
        <v>0</v>
      </c>
      <c r="G3" s="35">
        <v>10</v>
      </c>
      <c r="H3" s="12" t="s">
        <v>299</v>
      </c>
      <c r="I3" s="27" t="s">
        <v>2960</v>
      </c>
    </row>
    <row r="4" spans="1:9" ht="16.5">
      <c r="A4" s="12" t="s">
        <v>688</v>
      </c>
      <c r="B4" s="13" t="s">
        <v>3619</v>
      </c>
      <c r="C4" s="13" t="s">
        <v>689</v>
      </c>
      <c r="D4" s="12" t="s">
        <v>690</v>
      </c>
      <c r="E4" s="12" t="s">
        <v>3173</v>
      </c>
      <c r="F4" s="35">
        <v>0</v>
      </c>
      <c r="G4" s="35">
        <v>2</v>
      </c>
      <c r="H4" s="12" t="s">
        <v>299</v>
      </c>
      <c r="I4" s="27" t="s">
        <v>2960</v>
      </c>
    </row>
    <row r="5" spans="1:9" ht="47.25">
      <c r="A5" s="12" t="s">
        <v>680</v>
      </c>
      <c r="B5" s="13" t="s">
        <v>3618</v>
      </c>
      <c r="C5" s="13" t="s">
        <v>2624</v>
      </c>
      <c r="D5" s="12" t="s">
        <v>681</v>
      </c>
      <c r="E5" s="12" t="s">
        <v>3171</v>
      </c>
      <c r="F5" s="35">
        <v>0</v>
      </c>
      <c r="G5" s="35">
        <v>0</v>
      </c>
      <c r="H5" s="12" t="s">
        <v>295</v>
      </c>
      <c r="I5" s="25" t="s">
        <v>3172</v>
      </c>
    </row>
    <row r="6" spans="1:9" ht="16.5">
      <c r="A6" s="9" t="s">
        <v>4337</v>
      </c>
      <c r="B6" s="32" t="s">
        <v>4357</v>
      </c>
      <c r="C6" s="32" t="s">
        <v>4338</v>
      </c>
      <c r="D6" s="9" t="s">
        <v>4339</v>
      </c>
      <c r="E6" s="12" t="s">
        <v>3171</v>
      </c>
      <c r="F6" s="35">
        <v>0</v>
      </c>
      <c r="G6" s="35">
        <v>0</v>
      </c>
      <c r="H6" s="9" t="s">
        <v>3327</v>
      </c>
      <c r="I6" s="25" t="s">
        <v>8195</v>
      </c>
    </row>
    <row r="7" spans="1:9" ht="16.5">
      <c r="A7" s="9" t="s">
        <v>4340</v>
      </c>
      <c r="B7" s="32" t="s">
        <v>4358</v>
      </c>
      <c r="C7" s="32" t="s">
        <v>4341</v>
      </c>
      <c r="D7" s="9" t="s">
        <v>4342</v>
      </c>
      <c r="E7" s="12" t="s">
        <v>3173</v>
      </c>
      <c r="F7" s="35">
        <v>0</v>
      </c>
      <c r="G7" s="35">
        <v>0</v>
      </c>
      <c r="H7" s="9" t="s">
        <v>3327</v>
      </c>
      <c r="I7" s="25" t="s">
        <v>8195</v>
      </c>
    </row>
    <row r="8" spans="1:9" ht="16.5">
      <c r="A8" s="9" t="s">
        <v>4343</v>
      </c>
      <c r="B8" s="32" t="s">
        <v>4358</v>
      </c>
      <c r="C8" s="32" t="s">
        <v>4341</v>
      </c>
      <c r="D8" s="9" t="s">
        <v>4344</v>
      </c>
      <c r="E8" s="12" t="s">
        <v>3171</v>
      </c>
      <c r="F8" s="35">
        <v>0</v>
      </c>
      <c r="G8" s="35">
        <v>0</v>
      </c>
      <c r="H8" s="9" t="s">
        <v>3327</v>
      </c>
      <c r="I8" s="25" t="s">
        <v>8195</v>
      </c>
    </row>
    <row r="9" spans="1:9" ht="16.5">
      <c r="A9" s="9" t="s">
        <v>4345</v>
      </c>
      <c r="B9" s="32" t="s">
        <v>4359</v>
      </c>
      <c r="C9" s="32" t="s">
        <v>4346</v>
      </c>
      <c r="D9" s="9" t="s">
        <v>4347</v>
      </c>
      <c r="E9" s="12" t="s">
        <v>3171</v>
      </c>
      <c r="F9" s="35">
        <v>0</v>
      </c>
      <c r="G9" s="35">
        <v>0</v>
      </c>
      <c r="H9" s="9" t="s">
        <v>3327</v>
      </c>
      <c r="I9" s="25" t="s">
        <v>8202</v>
      </c>
    </row>
    <row r="10" spans="1:9" ht="47.25">
      <c r="A10" s="12" t="s">
        <v>685</v>
      </c>
      <c r="B10" s="18" t="s">
        <v>3621</v>
      </c>
      <c r="C10" s="18" t="s">
        <v>686</v>
      </c>
      <c r="D10" s="12" t="s">
        <v>687</v>
      </c>
      <c r="E10" s="12" t="s">
        <v>3171</v>
      </c>
      <c r="F10" s="14" t="s">
        <v>2607</v>
      </c>
      <c r="G10" s="14" t="s">
        <v>2607</v>
      </c>
      <c r="H10" s="12" t="s">
        <v>299</v>
      </c>
      <c r="I10" s="27" t="s">
        <v>2960</v>
      </c>
    </row>
    <row r="11" spans="1:9" ht="16.5">
      <c r="A11" s="9" t="s">
        <v>4348</v>
      </c>
      <c r="B11" s="32" t="s">
        <v>4360</v>
      </c>
      <c r="C11" s="32" t="s">
        <v>4349</v>
      </c>
      <c r="D11" s="9" t="s">
        <v>4350</v>
      </c>
      <c r="E11" s="12" t="s">
        <v>3171</v>
      </c>
      <c r="F11" s="14" t="s">
        <v>2607</v>
      </c>
      <c r="G11" s="14" t="s">
        <v>2607</v>
      </c>
      <c r="H11" s="9" t="s">
        <v>3327</v>
      </c>
      <c r="I11" s="25" t="s">
        <v>8202</v>
      </c>
    </row>
    <row r="12" spans="1:9" ht="16.5">
      <c r="A12" s="9" t="s">
        <v>4351</v>
      </c>
      <c r="B12" s="32" t="s">
        <v>4361</v>
      </c>
      <c r="C12" s="32" t="s">
        <v>4352</v>
      </c>
      <c r="D12" s="9" t="s">
        <v>4353</v>
      </c>
      <c r="E12" s="12" t="s">
        <v>3173</v>
      </c>
      <c r="F12" s="14" t="s">
        <v>2607</v>
      </c>
      <c r="G12" s="14" t="s">
        <v>2607</v>
      </c>
      <c r="H12" s="9" t="s">
        <v>3327</v>
      </c>
      <c r="I12" s="25" t="s">
        <v>8202</v>
      </c>
    </row>
    <row r="13" spans="1:9" ht="16.5">
      <c r="A13" s="9" t="s">
        <v>4354</v>
      </c>
      <c r="B13" s="32" t="s">
        <v>4362</v>
      </c>
      <c r="C13" s="32" t="s">
        <v>4355</v>
      </c>
      <c r="D13" s="9" t="s">
        <v>4356</v>
      </c>
      <c r="E13" s="12" t="s">
        <v>3173</v>
      </c>
      <c r="F13" s="14" t="s">
        <v>2607</v>
      </c>
      <c r="G13" s="14" t="s">
        <v>2607</v>
      </c>
      <c r="H13" s="9" t="s">
        <v>3327</v>
      </c>
      <c r="I13" s="25" t="s">
        <v>8202</v>
      </c>
    </row>
  </sheetData>
  <sortState xmlns:xlrd2="http://schemas.microsoft.com/office/spreadsheetml/2017/richdata2" ref="A3:I13">
    <sortCondition ref="A3:A13"/>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FFFF00"/>
  </sheetPr>
  <dimension ref="A1:I44"/>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19" customWidth="1"/>
    <col min="4" max="4" width="30.6640625" style="6" customWidth="1"/>
    <col min="5" max="5" width="15.1640625" style="6" bestFit="1" customWidth="1"/>
    <col min="6" max="6" width="16.1640625" style="6" customWidth="1"/>
    <col min="7" max="7" width="15.6640625" style="6" customWidth="1"/>
    <col min="8" max="8" width="14" style="6" customWidth="1"/>
    <col min="9" max="9" width="24.5" style="23" bestFit="1" customWidth="1"/>
    <col min="10" max="16384" width="9.1640625" style="23"/>
  </cols>
  <sheetData>
    <row r="1" spans="1:9" s="17" customFormat="1" ht="33">
      <c r="A1" s="8" t="s">
        <v>1413</v>
      </c>
      <c r="B1" s="8" t="s">
        <v>1414</v>
      </c>
      <c r="C1" s="8" t="s">
        <v>1415</v>
      </c>
      <c r="D1" s="8" t="s">
        <v>1416</v>
      </c>
      <c r="E1" s="8" t="s">
        <v>1417</v>
      </c>
      <c r="F1" s="8" t="s">
        <v>8519</v>
      </c>
      <c r="G1" s="8" t="s">
        <v>6461</v>
      </c>
      <c r="H1" s="8" t="s">
        <v>1418</v>
      </c>
      <c r="I1" s="24" t="s">
        <v>2963</v>
      </c>
    </row>
    <row r="2" spans="1:9" ht="31.5">
      <c r="A2" s="14" t="s">
        <v>6575</v>
      </c>
      <c r="B2" s="16" t="s">
        <v>6579</v>
      </c>
      <c r="C2" s="21" t="s">
        <v>6576</v>
      </c>
      <c r="D2" s="14" t="s">
        <v>6582</v>
      </c>
      <c r="E2" s="35" t="s">
        <v>6338</v>
      </c>
      <c r="F2" s="12">
        <v>0</v>
      </c>
      <c r="G2" s="14">
        <v>3</v>
      </c>
      <c r="H2" s="57">
        <v>44356</v>
      </c>
      <c r="I2" s="69" t="s">
        <v>6470</v>
      </c>
    </row>
    <row r="3" spans="1:9" ht="16.5">
      <c r="A3" s="14" t="s">
        <v>6577</v>
      </c>
      <c r="B3" s="16" t="s">
        <v>6580</v>
      </c>
      <c r="C3" s="21" t="s">
        <v>6578</v>
      </c>
      <c r="D3" s="14" t="s">
        <v>6583</v>
      </c>
      <c r="E3" s="12" t="s">
        <v>2617</v>
      </c>
      <c r="F3" s="12">
        <v>0</v>
      </c>
      <c r="G3" s="14">
        <v>3</v>
      </c>
      <c r="H3" s="57">
        <v>44356</v>
      </c>
      <c r="I3" s="69" t="s">
        <v>6470</v>
      </c>
    </row>
    <row r="4" spans="1:9" s="17" customFormat="1" ht="16.5">
      <c r="A4" s="35" t="s">
        <v>6339</v>
      </c>
      <c r="B4" s="51" t="s">
        <v>6340</v>
      </c>
      <c r="C4" s="52" t="s">
        <v>6341</v>
      </c>
      <c r="D4" s="35" t="s">
        <v>6342</v>
      </c>
      <c r="E4" s="35" t="s">
        <v>6338</v>
      </c>
      <c r="F4" s="12">
        <v>0</v>
      </c>
      <c r="G4" s="35">
        <v>9</v>
      </c>
      <c r="H4" s="58">
        <v>43979</v>
      </c>
      <c r="I4" s="112" t="s">
        <v>6469</v>
      </c>
    </row>
    <row r="5" spans="1:9" ht="16.5">
      <c r="A5" s="35" t="s">
        <v>6334</v>
      </c>
      <c r="B5" s="51" t="s">
        <v>6335</v>
      </c>
      <c r="C5" s="52" t="s">
        <v>6336</v>
      </c>
      <c r="D5" s="35" t="s">
        <v>6337</v>
      </c>
      <c r="E5" s="35" t="s">
        <v>6338</v>
      </c>
      <c r="F5" s="12">
        <v>0</v>
      </c>
      <c r="G5" s="35">
        <v>5</v>
      </c>
      <c r="H5" s="58">
        <v>43935</v>
      </c>
      <c r="I5" s="68" t="s">
        <v>6469</v>
      </c>
    </row>
    <row r="6" spans="1:9" ht="16.5">
      <c r="A6" s="9" t="s">
        <v>6054</v>
      </c>
      <c r="B6" s="18" t="s">
        <v>6055</v>
      </c>
      <c r="C6" s="18" t="s">
        <v>6056</v>
      </c>
      <c r="D6" s="9" t="s">
        <v>6057</v>
      </c>
      <c r="E6" s="9" t="s">
        <v>2617</v>
      </c>
      <c r="F6" s="12">
        <v>0</v>
      </c>
      <c r="G6" s="35">
        <v>5</v>
      </c>
      <c r="H6" s="9" t="s">
        <v>6052</v>
      </c>
      <c r="I6" s="64" t="s">
        <v>6467</v>
      </c>
    </row>
    <row r="7" spans="1:9" ht="16.5">
      <c r="A7" s="12" t="s">
        <v>5961</v>
      </c>
      <c r="B7" s="18" t="s">
        <v>5962</v>
      </c>
      <c r="C7" s="18" t="s">
        <v>5963</v>
      </c>
      <c r="D7" s="12" t="s">
        <v>5964</v>
      </c>
      <c r="E7" s="12" t="s">
        <v>2617</v>
      </c>
      <c r="F7" s="12">
        <v>0</v>
      </c>
      <c r="G7" s="35">
        <v>5</v>
      </c>
      <c r="H7" s="12" t="s">
        <v>5821</v>
      </c>
      <c r="I7" s="27" t="s">
        <v>5803</v>
      </c>
    </row>
    <row r="8" spans="1:9" ht="31.5">
      <c r="A8" s="12" t="s">
        <v>5709</v>
      </c>
      <c r="B8" s="18" t="s">
        <v>5704</v>
      </c>
      <c r="C8" s="18" t="s">
        <v>5710</v>
      </c>
      <c r="D8" s="12" t="s">
        <v>5705</v>
      </c>
      <c r="E8" s="12" t="s">
        <v>2617</v>
      </c>
      <c r="F8" s="12">
        <v>0</v>
      </c>
      <c r="G8" s="35">
        <v>4</v>
      </c>
      <c r="H8" s="12" t="s">
        <v>5690</v>
      </c>
      <c r="I8" s="25" t="s">
        <v>8201</v>
      </c>
    </row>
    <row r="9" spans="1:9" ht="16.5">
      <c r="A9" s="12" t="s">
        <v>5711</v>
      </c>
      <c r="B9" s="18" t="s">
        <v>5706</v>
      </c>
      <c r="C9" s="18" t="s">
        <v>5707</v>
      </c>
      <c r="D9" s="12" t="s">
        <v>5708</v>
      </c>
      <c r="E9" s="12" t="s">
        <v>2981</v>
      </c>
      <c r="F9" s="12">
        <v>0</v>
      </c>
      <c r="G9" s="35">
        <v>7</v>
      </c>
      <c r="H9" s="12" t="s">
        <v>5601</v>
      </c>
      <c r="I9" s="25" t="s">
        <v>8201</v>
      </c>
    </row>
    <row r="10" spans="1:9" ht="16.5">
      <c r="A10" s="14" t="s">
        <v>5297</v>
      </c>
      <c r="B10" s="16" t="s">
        <v>5298</v>
      </c>
      <c r="C10" s="21" t="s">
        <v>5299</v>
      </c>
      <c r="D10" s="14" t="s">
        <v>5295</v>
      </c>
      <c r="E10" s="12" t="s">
        <v>2617</v>
      </c>
      <c r="F10" s="12">
        <v>0</v>
      </c>
      <c r="G10" s="35">
        <v>4</v>
      </c>
      <c r="H10" s="9" t="s">
        <v>5153</v>
      </c>
      <c r="I10" s="25" t="s">
        <v>8180</v>
      </c>
    </row>
    <row r="11" spans="1:9" ht="16.5">
      <c r="A11" s="9" t="s">
        <v>4554</v>
      </c>
      <c r="B11" s="18" t="s">
        <v>4565</v>
      </c>
      <c r="C11" s="32" t="s">
        <v>4555</v>
      </c>
      <c r="D11" s="14" t="s">
        <v>4562</v>
      </c>
      <c r="E11" s="12" t="s">
        <v>2617</v>
      </c>
      <c r="F11" s="12">
        <v>0</v>
      </c>
      <c r="G11" s="35">
        <v>3</v>
      </c>
      <c r="H11" s="9" t="s">
        <v>4376</v>
      </c>
      <c r="I11" s="25" t="s">
        <v>8197</v>
      </c>
    </row>
    <row r="12" spans="1:9" ht="16.5">
      <c r="A12" s="9" t="s">
        <v>4556</v>
      </c>
      <c r="B12" s="18" t="s">
        <v>4563</v>
      </c>
      <c r="C12" s="32" t="s">
        <v>4557</v>
      </c>
      <c r="D12" s="14" t="s">
        <v>4561</v>
      </c>
      <c r="E12" s="12" t="s">
        <v>2617</v>
      </c>
      <c r="F12" s="12">
        <v>0</v>
      </c>
      <c r="G12" s="35">
        <v>2</v>
      </c>
      <c r="H12" s="9" t="s">
        <v>4376</v>
      </c>
      <c r="I12" s="25" t="s">
        <v>8197</v>
      </c>
    </row>
    <row r="13" spans="1:9" ht="16.5">
      <c r="A13" s="9" t="s">
        <v>4558</v>
      </c>
      <c r="B13" s="18" t="s">
        <v>4564</v>
      </c>
      <c r="C13" s="32" t="s">
        <v>4559</v>
      </c>
      <c r="D13" s="14" t="s">
        <v>4560</v>
      </c>
      <c r="E13" s="12" t="s">
        <v>2617</v>
      </c>
      <c r="F13" s="12">
        <v>0</v>
      </c>
      <c r="G13" s="35">
        <v>3</v>
      </c>
      <c r="H13" s="9" t="s">
        <v>4376</v>
      </c>
      <c r="I13" s="25" t="s">
        <v>8197</v>
      </c>
    </row>
    <row r="14" spans="1:9" ht="31.5">
      <c r="A14" s="9" t="s">
        <v>3298</v>
      </c>
      <c r="B14" s="18" t="s">
        <v>3299</v>
      </c>
      <c r="C14" s="18" t="s">
        <v>3300</v>
      </c>
      <c r="D14" s="10" t="s">
        <v>3301</v>
      </c>
      <c r="E14" s="12" t="s">
        <v>2617</v>
      </c>
      <c r="F14" s="12">
        <v>0</v>
      </c>
      <c r="G14" s="35">
        <v>4</v>
      </c>
      <c r="H14" s="12" t="s">
        <v>3302</v>
      </c>
      <c r="I14" s="25" t="s">
        <v>8195</v>
      </c>
    </row>
    <row r="15" spans="1:9" ht="31.5">
      <c r="A15" s="9" t="s">
        <v>2946</v>
      </c>
      <c r="B15" s="18" t="s">
        <v>3569</v>
      </c>
      <c r="C15" s="18" t="s">
        <v>2947</v>
      </c>
      <c r="D15" s="9" t="s">
        <v>2950</v>
      </c>
      <c r="E15" s="12" t="s">
        <v>2617</v>
      </c>
      <c r="F15" s="12">
        <v>0</v>
      </c>
      <c r="G15" s="35">
        <v>6</v>
      </c>
      <c r="H15" s="12" t="s">
        <v>2929</v>
      </c>
      <c r="I15" s="25" t="s">
        <v>8199</v>
      </c>
    </row>
    <row r="16" spans="1:9" ht="16.5">
      <c r="A16" s="9" t="s">
        <v>2948</v>
      </c>
      <c r="B16" s="18" t="s">
        <v>3566</v>
      </c>
      <c r="C16" s="18" t="s">
        <v>2949</v>
      </c>
      <c r="D16" s="9" t="s">
        <v>2951</v>
      </c>
      <c r="E16" s="12" t="s">
        <v>2617</v>
      </c>
      <c r="F16" s="12">
        <v>0</v>
      </c>
      <c r="G16" s="35">
        <v>8</v>
      </c>
      <c r="H16" s="12" t="s">
        <v>2929</v>
      </c>
      <c r="I16" s="25" t="s">
        <v>8199</v>
      </c>
    </row>
    <row r="17" spans="1:9" ht="16.5">
      <c r="A17" s="9" t="s">
        <v>3072</v>
      </c>
      <c r="B17" s="18" t="s">
        <v>3567</v>
      </c>
      <c r="C17" s="18" t="s">
        <v>3070</v>
      </c>
      <c r="D17" s="9" t="s">
        <v>3071</v>
      </c>
      <c r="E17" s="12" t="s">
        <v>2617</v>
      </c>
      <c r="F17" s="12">
        <v>0</v>
      </c>
      <c r="G17" s="35">
        <v>2</v>
      </c>
      <c r="H17" s="9" t="s">
        <v>2929</v>
      </c>
      <c r="I17" s="25" t="s">
        <v>8200</v>
      </c>
    </row>
    <row r="18" spans="1:9" ht="16.5">
      <c r="A18" s="9" t="s">
        <v>2608</v>
      </c>
      <c r="B18" s="13" t="s">
        <v>2611</v>
      </c>
      <c r="C18" s="18" t="s">
        <v>2612</v>
      </c>
      <c r="D18" s="9" t="s">
        <v>2614</v>
      </c>
      <c r="E18" s="12" t="s">
        <v>2617</v>
      </c>
      <c r="F18" s="12">
        <v>0</v>
      </c>
      <c r="G18" s="35">
        <v>1</v>
      </c>
      <c r="H18" s="12" t="s">
        <v>1558</v>
      </c>
      <c r="I18" s="25" t="s">
        <v>8196</v>
      </c>
    </row>
    <row r="19" spans="1:9" ht="16.5">
      <c r="A19" s="9" t="s">
        <v>2609</v>
      </c>
      <c r="B19" s="13" t="s">
        <v>2611</v>
      </c>
      <c r="C19" s="18" t="s">
        <v>2613</v>
      </c>
      <c r="D19" s="9" t="s">
        <v>2615</v>
      </c>
      <c r="E19" s="12" t="s">
        <v>2617</v>
      </c>
      <c r="F19" s="12">
        <v>0</v>
      </c>
      <c r="G19" s="35">
        <v>1</v>
      </c>
      <c r="H19" s="12" t="s">
        <v>1558</v>
      </c>
      <c r="I19" s="25" t="s">
        <v>8196</v>
      </c>
    </row>
    <row r="20" spans="1:9" ht="16.5">
      <c r="A20" s="9" t="s">
        <v>2610</v>
      </c>
      <c r="B20" s="13" t="s">
        <v>3559</v>
      </c>
      <c r="C20" s="18" t="s">
        <v>906</v>
      </c>
      <c r="D20" s="9" t="s">
        <v>2616</v>
      </c>
      <c r="E20" s="12" t="s">
        <v>2618</v>
      </c>
      <c r="F20" s="12">
        <v>0</v>
      </c>
      <c r="G20" s="35">
        <v>5</v>
      </c>
      <c r="H20" s="12" t="s">
        <v>1558</v>
      </c>
      <c r="I20" s="25" t="s">
        <v>8196</v>
      </c>
    </row>
    <row r="21" spans="1:9" ht="31.5">
      <c r="A21" s="12" t="s">
        <v>1104</v>
      </c>
      <c r="B21" s="13" t="s">
        <v>3556</v>
      </c>
      <c r="C21" s="18" t="s">
        <v>1105</v>
      </c>
      <c r="D21" s="12" t="s">
        <v>1106</v>
      </c>
      <c r="E21" s="12" t="s">
        <v>2617</v>
      </c>
      <c r="F21" s="12">
        <v>0</v>
      </c>
      <c r="G21" s="35">
        <v>1</v>
      </c>
      <c r="H21" s="12" t="s">
        <v>266</v>
      </c>
      <c r="I21" s="25" t="s">
        <v>8182</v>
      </c>
    </row>
    <row r="22" spans="1:9" ht="16.5">
      <c r="A22" s="12" t="s">
        <v>887</v>
      </c>
      <c r="B22" s="13" t="s">
        <v>3557</v>
      </c>
      <c r="C22" s="18" t="s">
        <v>888</v>
      </c>
      <c r="D22" s="12" t="s">
        <v>889</v>
      </c>
      <c r="E22" s="12" t="s">
        <v>2617</v>
      </c>
      <c r="F22" s="12">
        <v>0</v>
      </c>
      <c r="G22" s="35">
        <v>1</v>
      </c>
      <c r="H22" s="12" t="s">
        <v>266</v>
      </c>
      <c r="I22" s="25" t="s">
        <v>8182</v>
      </c>
    </row>
    <row r="23" spans="1:9" ht="31.5">
      <c r="A23" s="12" t="s">
        <v>1095</v>
      </c>
      <c r="B23" s="13" t="s">
        <v>3558</v>
      </c>
      <c r="C23" s="18" t="s">
        <v>1096</v>
      </c>
      <c r="D23" s="12" t="s">
        <v>1097</v>
      </c>
      <c r="E23" s="12" t="s">
        <v>2617</v>
      </c>
      <c r="F23" s="12">
        <v>0</v>
      </c>
      <c r="G23" s="35">
        <v>2</v>
      </c>
      <c r="H23" s="12" t="s">
        <v>266</v>
      </c>
      <c r="I23" s="25" t="s">
        <v>8184</v>
      </c>
    </row>
    <row r="24" spans="1:9" ht="16.5">
      <c r="A24" s="12" t="s">
        <v>884</v>
      </c>
      <c r="B24" s="13" t="s">
        <v>3564</v>
      </c>
      <c r="C24" s="18" t="s">
        <v>885</v>
      </c>
      <c r="D24" s="12" t="s">
        <v>886</v>
      </c>
      <c r="E24" s="12" t="s">
        <v>2617</v>
      </c>
      <c r="F24" s="12">
        <v>0</v>
      </c>
      <c r="G24" s="35">
        <v>2</v>
      </c>
      <c r="H24" s="12" t="s">
        <v>266</v>
      </c>
      <c r="I24" s="25" t="s">
        <v>8182</v>
      </c>
    </row>
    <row r="25" spans="1:9" ht="31.5">
      <c r="A25" s="12" t="s">
        <v>1081</v>
      </c>
      <c r="B25" s="13" t="s">
        <v>3565</v>
      </c>
      <c r="C25" s="18" t="s">
        <v>1082</v>
      </c>
      <c r="D25" s="12" t="s">
        <v>1083</v>
      </c>
      <c r="E25" s="12" t="s">
        <v>2617</v>
      </c>
      <c r="F25" s="12">
        <v>0</v>
      </c>
      <c r="G25" s="35">
        <v>2</v>
      </c>
      <c r="H25" s="12" t="s">
        <v>266</v>
      </c>
      <c r="I25" s="25" t="s">
        <v>8184</v>
      </c>
    </row>
    <row r="26" spans="1:9" ht="31.5">
      <c r="A26" s="12" t="s">
        <v>1075</v>
      </c>
      <c r="B26" s="13" t="s">
        <v>3552</v>
      </c>
      <c r="C26" s="18" t="s">
        <v>1076</v>
      </c>
      <c r="D26" s="12" t="s">
        <v>1077</v>
      </c>
      <c r="E26" s="12" t="s">
        <v>2617</v>
      </c>
      <c r="F26" s="12">
        <v>0</v>
      </c>
      <c r="G26" s="35">
        <v>2</v>
      </c>
      <c r="H26" s="12" t="s">
        <v>271</v>
      </c>
      <c r="I26" s="25" t="s">
        <v>8191</v>
      </c>
    </row>
    <row r="27" spans="1:9" ht="16.5">
      <c r="A27" s="12" t="s">
        <v>899</v>
      </c>
      <c r="B27" s="13" t="s">
        <v>3561</v>
      </c>
      <c r="C27" s="18" t="s">
        <v>900</v>
      </c>
      <c r="D27" s="12" t="s">
        <v>901</v>
      </c>
      <c r="E27" s="12" t="s">
        <v>2617</v>
      </c>
      <c r="F27" s="12">
        <v>0</v>
      </c>
      <c r="G27" s="35">
        <v>2</v>
      </c>
      <c r="H27" s="12" t="s">
        <v>271</v>
      </c>
      <c r="I27" s="25" t="s">
        <v>8191</v>
      </c>
    </row>
    <row r="28" spans="1:9" ht="16.5">
      <c r="A28" s="12" t="s">
        <v>1093</v>
      </c>
      <c r="B28" s="13" t="s">
        <v>3547</v>
      </c>
      <c r="C28" s="18" t="s">
        <v>1088</v>
      </c>
      <c r="D28" s="12" t="s">
        <v>1094</v>
      </c>
      <c r="E28" s="12" t="s">
        <v>2617</v>
      </c>
      <c r="F28" s="12">
        <v>0</v>
      </c>
      <c r="G28" s="35">
        <v>2</v>
      </c>
      <c r="H28" s="12" t="s">
        <v>271</v>
      </c>
      <c r="I28" s="25" t="s">
        <v>8191</v>
      </c>
    </row>
    <row r="29" spans="1:9" ht="16.5">
      <c r="A29" s="12" t="s">
        <v>893</v>
      </c>
      <c r="B29" s="13" t="s">
        <v>3553</v>
      </c>
      <c r="C29" s="18" t="s">
        <v>894</v>
      </c>
      <c r="D29" s="12" t="s">
        <v>895</v>
      </c>
      <c r="E29" s="12" t="s">
        <v>2618</v>
      </c>
      <c r="F29" s="12">
        <v>0</v>
      </c>
      <c r="G29" s="35">
        <v>2</v>
      </c>
      <c r="H29" s="12" t="s">
        <v>271</v>
      </c>
      <c r="I29" s="25" t="s">
        <v>8191</v>
      </c>
    </row>
    <row r="30" spans="1:9" ht="16.5">
      <c r="A30" s="12" t="s">
        <v>1084</v>
      </c>
      <c r="B30" s="13" t="s">
        <v>3554</v>
      </c>
      <c r="C30" s="18" t="s">
        <v>1085</v>
      </c>
      <c r="D30" s="12" t="s">
        <v>1086</v>
      </c>
      <c r="E30" s="12" t="s">
        <v>2617</v>
      </c>
      <c r="F30" s="12">
        <v>0</v>
      </c>
      <c r="G30" s="35">
        <v>3</v>
      </c>
      <c r="H30" s="12" t="s">
        <v>271</v>
      </c>
      <c r="I30" s="25" t="s">
        <v>8191</v>
      </c>
    </row>
    <row r="31" spans="1:9" ht="16.5">
      <c r="A31" s="12" t="s">
        <v>896</v>
      </c>
      <c r="B31" s="13" t="s">
        <v>3562</v>
      </c>
      <c r="C31" s="18" t="s">
        <v>897</v>
      </c>
      <c r="D31" s="12" t="s">
        <v>898</v>
      </c>
      <c r="E31" s="12" t="s">
        <v>2617</v>
      </c>
      <c r="F31" s="12">
        <v>0</v>
      </c>
      <c r="G31" s="35">
        <v>2</v>
      </c>
      <c r="H31" s="12" t="s">
        <v>271</v>
      </c>
      <c r="I31" s="25" t="s">
        <v>8191</v>
      </c>
    </row>
    <row r="32" spans="1:9" ht="16.5">
      <c r="A32" s="12" t="s">
        <v>881</v>
      </c>
      <c r="B32" s="13" t="s">
        <v>3563</v>
      </c>
      <c r="C32" s="18" t="s">
        <v>882</v>
      </c>
      <c r="D32" s="12" t="s">
        <v>883</v>
      </c>
      <c r="E32" s="12" t="s">
        <v>2617</v>
      </c>
      <c r="F32" s="12">
        <v>0</v>
      </c>
      <c r="G32" s="35">
        <v>2</v>
      </c>
      <c r="H32" s="12" t="s">
        <v>271</v>
      </c>
      <c r="I32" s="25" t="s">
        <v>8191</v>
      </c>
    </row>
    <row r="33" spans="1:9" ht="31.5">
      <c r="A33" s="12" t="s">
        <v>1078</v>
      </c>
      <c r="B33" s="13" t="s">
        <v>3555</v>
      </c>
      <c r="C33" s="18" t="s">
        <v>1079</v>
      </c>
      <c r="D33" s="12" t="s">
        <v>1080</v>
      </c>
      <c r="E33" s="12" t="s">
        <v>2617</v>
      </c>
      <c r="F33" s="12">
        <v>0</v>
      </c>
      <c r="G33" s="35">
        <v>1</v>
      </c>
      <c r="H33" s="12" t="s">
        <v>271</v>
      </c>
      <c r="I33" s="25" t="s">
        <v>8191</v>
      </c>
    </row>
    <row r="34" spans="1:9" ht="16.5">
      <c r="A34" s="12" t="s">
        <v>1090</v>
      </c>
      <c r="B34" s="13" t="s">
        <v>3547</v>
      </c>
      <c r="C34" s="18" t="s">
        <v>1091</v>
      </c>
      <c r="D34" s="12" t="s">
        <v>1092</v>
      </c>
      <c r="E34" s="12" t="s">
        <v>2617</v>
      </c>
      <c r="F34" s="12">
        <v>0</v>
      </c>
      <c r="G34" s="35">
        <v>25</v>
      </c>
      <c r="H34" s="12" t="s">
        <v>295</v>
      </c>
      <c r="I34" s="25" t="s">
        <v>8190</v>
      </c>
    </row>
    <row r="35" spans="1:9" ht="16.5">
      <c r="A35" s="12" t="s">
        <v>902</v>
      </c>
      <c r="B35" s="13" t="s">
        <v>3549</v>
      </c>
      <c r="C35" s="18" t="s">
        <v>903</v>
      </c>
      <c r="D35" s="12" t="s">
        <v>904</v>
      </c>
      <c r="E35" s="12" t="s">
        <v>2617</v>
      </c>
      <c r="F35" s="12">
        <v>0</v>
      </c>
      <c r="G35" s="35">
        <v>2</v>
      </c>
      <c r="H35" s="12" t="s">
        <v>295</v>
      </c>
      <c r="I35" s="25" t="s">
        <v>8190</v>
      </c>
    </row>
    <row r="36" spans="1:9" ht="16.5">
      <c r="A36" s="12" t="s">
        <v>890</v>
      </c>
      <c r="B36" s="13" t="s">
        <v>3550</v>
      </c>
      <c r="C36" s="18" t="s">
        <v>891</v>
      </c>
      <c r="D36" s="12" t="s">
        <v>892</v>
      </c>
      <c r="E36" s="12" t="s">
        <v>2981</v>
      </c>
      <c r="F36" s="12">
        <v>0</v>
      </c>
      <c r="G36" s="35">
        <v>1</v>
      </c>
      <c r="H36" s="12" t="s">
        <v>295</v>
      </c>
      <c r="I36" s="25" t="s">
        <v>8190</v>
      </c>
    </row>
    <row r="37" spans="1:9" ht="31.5">
      <c r="A37" s="12" t="s">
        <v>905</v>
      </c>
      <c r="B37" s="13" t="s">
        <v>3551</v>
      </c>
      <c r="C37" s="18" t="s">
        <v>906</v>
      </c>
      <c r="D37" s="12" t="s">
        <v>907</v>
      </c>
      <c r="E37" s="12" t="s">
        <v>2618</v>
      </c>
      <c r="F37" s="12">
        <v>0</v>
      </c>
      <c r="G37" s="35">
        <v>2</v>
      </c>
      <c r="H37" s="12" t="s">
        <v>295</v>
      </c>
      <c r="I37" s="25" t="s">
        <v>8190</v>
      </c>
    </row>
    <row r="38" spans="1:9" ht="31.5">
      <c r="A38" s="12" t="s">
        <v>1101</v>
      </c>
      <c r="B38" s="13" t="s">
        <v>3560</v>
      </c>
      <c r="C38" s="18" t="s">
        <v>1102</v>
      </c>
      <c r="D38" s="12" t="s">
        <v>1103</v>
      </c>
      <c r="E38" s="12" t="s">
        <v>2617</v>
      </c>
      <c r="F38" s="12">
        <v>0</v>
      </c>
      <c r="G38" s="35">
        <v>2</v>
      </c>
      <c r="H38" s="12" t="s">
        <v>299</v>
      </c>
      <c r="I38" s="25" t="s">
        <v>8186</v>
      </c>
    </row>
    <row r="39" spans="1:9" ht="16.5">
      <c r="A39" s="12" t="s">
        <v>1087</v>
      </c>
      <c r="B39" s="13" t="s">
        <v>3547</v>
      </c>
      <c r="C39" s="18" t="s">
        <v>1088</v>
      </c>
      <c r="D39" s="12" t="s">
        <v>1089</v>
      </c>
      <c r="E39" s="12" t="s">
        <v>2617</v>
      </c>
      <c r="F39" s="12">
        <v>0</v>
      </c>
      <c r="G39" s="35">
        <v>2</v>
      </c>
      <c r="H39" s="12" t="s">
        <v>299</v>
      </c>
      <c r="I39" s="25" t="s">
        <v>8186</v>
      </c>
    </row>
    <row r="40" spans="1:9" ht="16.5">
      <c r="A40" s="12" t="s">
        <v>452</v>
      </c>
      <c r="B40" s="13" t="s">
        <v>3548</v>
      </c>
      <c r="C40" s="18" t="s">
        <v>928</v>
      </c>
      <c r="D40" s="12" t="s">
        <v>929</v>
      </c>
      <c r="E40" s="12" t="s">
        <v>2617</v>
      </c>
      <c r="F40" s="12">
        <v>0</v>
      </c>
      <c r="G40" s="35">
        <v>2</v>
      </c>
      <c r="H40" s="12" t="s">
        <v>299</v>
      </c>
      <c r="I40" s="25" t="s">
        <v>8186</v>
      </c>
    </row>
    <row r="41" spans="1:9" ht="16.5">
      <c r="A41" s="12" t="s">
        <v>908</v>
      </c>
      <c r="B41" s="18" t="s">
        <v>3570</v>
      </c>
      <c r="C41" s="18" t="s">
        <v>5296</v>
      </c>
      <c r="D41" s="12" t="s">
        <v>909</v>
      </c>
      <c r="E41" s="12" t="s">
        <v>2617</v>
      </c>
      <c r="F41" s="12">
        <v>0</v>
      </c>
      <c r="G41" s="35">
        <v>26</v>
      </c>
      <c r="H41" s="12" t="s">
        <v>304</v>
      </c>
      <c r="I41" s="25" t="s">
        <v>8193</v>
      </c>
    </row>
    <row r="42" spans="1:9" ht="31.5">
      <c r="A42" s="12" t="s">
        <v>878</v>
      </c>
      <c r="B42" s="13" t="s">
        <v>3546</v>
      </c>
      <c r="C42" s="18" t="s">
        <v>879</v>
      </c>
      <c r="D42" s="12" t="s">
        <v>880</v>
      </c>
      <c r="E42" s="12" t="s">
        <v>2617</v>
      </c>
      <c r="F42" s="12">
        <v>0</v>
      </c>
      <c r="G42" s="35">
        <v>2</v>
      </c>
      <c r="H42" s="12" t="s">
        <v>304</v>
      </c>
      <c r="I42" s="25" t="s">
        <v>8198</v>
      </c>
    </row>
    <row r="43" spans="1:9" ht="16.5">
      <c r="A43" s="12" t="s">
        <v>1098</v>
      </c>
      <c r="B43" s="13" t="s">
        <v>3568</v>
      </c>
      <c r="C43" s="18" t="s">
        <v>1099</v>
      </c>
      <c r="D43" s="12" t="s">
        <v>1100</v>
      </c>
      <c r="E43" s="12" t="s">
        <v>2617</v>
      </c>
      <c r="F43" s="12">
        <v>0</v>
      </c>
      <c r="G43" s="35">
        <v>3</v>
      </c>
      <c r="H43" s="12" t="s">
        <v>304</v>
      </c>
      <c r="I43" s="25" t="s">
        <v>8193</v>
      </c>
    </row>
    <row r="44" spans="1:9" ht="16.5">
      <c r="A44" s="12" t="s">
        <v>911</v>
      </c>
      <c r="B44" s="13" t="s">
        <v>912</v>
      </c>
      <c r="C44" s="21"/>
      <c r="D44" s="12" t="s">
        <v>913</v>
      </c>
      <c r="E44" s="12" t="s">
        <v>2617</v>
      </c>
      <c r="F44" s="12">
        <v>0</v>
      </c>
      <c r="G44" s="35">
        <v>24</v>
      </c>
      <c r="H44" s="12" t="s">
        <v>304</v>
      </c>
      <c r="I44" s="25" t="s">
        <v>8198</v>
      </c>
    </row>
  </sheetData>
  <sortState xmlns:xlrd2="http://schemas.microsoft.com/office/spreadsheetml/2017/richdata2" ref="A2:I44">
    <sortCondition descending="1" ref="F2:F44"/>
    <sortCondition descending="1" ref="I2:I4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0">
    <tabColor rgb="FFFFFF00"/>
  </sheetPr>
  <dimension ref="A1:I12"/>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ht="16.5">
      <c r="A2" s="14" t="s">
        <v>8309</v>
      </c>
      <c r="B2" s="16" t="s">
        <v>8313</v>
      </c>
      <c r="C2" s="16" t="s">
        <v>8316</v>
      </c>
      <c r="D2" s="14" t="s">
        <v>8306</v>
      </c>
      <c r="E2" s="14" t="s">
        <v>1566</v>
      </c>
      <c r="F2" s="14">
        <v>0</v>
      </c>
      <c r="G2" s="14">
        <v>0</v>
      </c>
      <c r="H2" s="55">
        <v>45219</v>
      </c>
      <c r="I2" s="91" t="s">
        <v>7197</v>
      </c>
    </row>
    <row r="3" spans="1:9" ht="16.5">
      <c r="A3" s="14" t="s">
        <v>8310</v>
      </c>
      <c r="B3" s="16" t="s">
        <v>8314</v>
      </c>
      <c r="C3" s="16" t="s">
        <v>8317</v>
      </c>
      <c r="D3" s="14" t="s">
        <v>8307</v>
      </c>
      <c r="E3" s="14" t="s">
        <v>1566</v>
      </c>
      <c r="F3" s="14">
        <v>0</v>
      </c>
      <c r="G3" s="14">
        <v>0</v>
      </c>
      <c r="H3" s="55">
        <v>45219</v>
      </c>
      <c r="I3" s="91" t="s">
        <v>7197</v>
      </c>
    </row>
    <row r="4" spans="1:9" ht="16.5">
      <c r="A4" s="14" t="s">
        <v>8311</v>
      </c>
      <c r="B4" s="16" t="s">
        <v>8315</v>
      </c>
      <c r="C4" s="16" t="s">
        <v>8312</v>
      </c>
      <c r="D4" s="14" t="s">
        <v>8308</v>
      </c>
      <c r="E4" s="14" t="s">
        <v>1566</v>
      </c>
      <c r="F4" s="14">
        <v>0</v>
      </c>
      <c r="G4" s="14">
        <v>0</v>
      </c>
      <c r="H4" s="55">
        <v>45219</v>
      </c>
      <c r="I4" s="91" t="s">
        <v>7197</v>
      </c>
    </row>
    <row r="5" spans="1:9" ht="31.5">
      <c r="A5" s="14" t="s">
        <v>6897</v>
      </c>
      <c r="B5" s="16" t="s">
        <v>6898</v>
      </c>
      <c r="C5" s="16" t="s">
        <v>6899</v>
      </c>
      <c r="D5" s="14" t="s">
        <v>6900</v>
      </c>
      <c r="E5" s="14" t="s">
        <v>6901</v>
      </c>
      <c r="F5" s="35">
        <v>0</v>
      </c>
      <c r="G5" s="14">
        <v>3</v>
      </c>
      <c r="H5" s="55">
        <v>44684</v>
      </c>
      <c r="I5" s="77" t="s">
        <v>6888</v>
      </c>
    </row>
    <row r="6" spans="1:9" ht="31.5">
      <c r="A6" s="14" t="s">
        <v>6902</v>
      </c>
      <c r="B6" s="16" t="s">
        <v>6903</v>
      </c>
      <c r="C6" s="16" t="s">
        <v>6904</v>
      </c>
      <c r="D6" s="14" t="s">
        <v>6905</v>
      </c>
      <c r="E6" s="14" t="s">
        <v>6901</v>
      </c>
      <c r="F6" s="35">
        <v>0</v>
      </c>
      <c r="G6" s="14">
        <v>2</v>
      </c>
      <c r="H6" s="55">
        <v>44684</v>
      </c>
      <c r="I6" s="77" t="s">
        <v>6888</v>
      </c>
    </row>
    <row r="7" spans="1:9" ht="31.5">
      <c r="A7" s="12" t="s">
        <v>4694</v>
      </c>
      <c r="B7" s="18" t="s">
        <v>4697</v>
      </c>
      <c r="C7" s="32" t="s">
        <v>4696</v>
      </c>
      <c r="D7" s="12" t="s">
        <v>4695</v>
      </c>
      <c r="E7" s="14" t="s">
        <v>1566</v>
      </c>
      <c r="F7" s="35">
        <v>0</v>
      </c>
      <c r="G7" s="35">
        <v>0</v>
      </c>
      <c r="H7" s="12" t="s">
        <v>4693</v>
      </c>
      <c r="I7" s="25" t="s">
        <v>8197</v>
      </c>
    </row>
    <row r="8" spans="1:9" ht="16.5">
      <c r="A8" s="9" t="s">
        <v>3254</v>
      </c>
      <c r="B8" s="15" t="s">
        <v>3412</v>
      </c>
      <c r="C8" s="15" t="s">
        <v>3255</v>
      </c>
      <c r="D8" s="14" t="s">
        <v>3259</v>
      </c>
      <c r="E8" s="14" t="s">
        <v>1566</v>
      </c>
      <c r="F8" s="35">
        <v>0</v>
      </c>
      <c r="G8" s="35">
        <v>0</v>
      </c>
      <c r="H8" s="12" t="s">
        <v>3180</v>
      </c>
      <c r="I8" s="25" t="s">
        <v>8195</v>
      </c>
    </row>
    <row r="9" spans="1:9" ht="16.5">
      <c r="A9" s="9" t="s">
        <v>3256</v>
      </c>
      <c r="B9" s="15" t="s">
        <v>3413</v>
      </c>
      <c r="C9" s="15" t="s">
        <v>3257</v>
      </c>
      <c r="D9" s="14" t="s">
        <v>3258</v>
      </c>
      <c r="E9" s="14" t="s">
        <v>1566</v>
      </c>
      <c r="F9" s="35">
        <v>0</v>
      </c>
      <c r="G9" s="35">
        <v>5</v>
      </c>
      <c r="H9" s="12" t="s">
        <v>3180</v>
      </c>
      <c r="I9" s="25" t="s">
        <v>8195</v>
      </c>
    </row>
    <row r="10" spans="1:9" ht="16.5">
      <c r="A10" s="9" t="s">
        <v>1561</v>
      </c>
      <c r="B10" s="15" t="s">
        <v>3414</v>
      </c>
      <c r="C10" s="15" t="s">
        <v>1563</v>
      </c>
      <c r="D10" s="9" t="s">
        <v>1565</v>
      </c>
      <c r="E10" s="14" t="s">
        <v>1566</v>
      </c>
      <c r="F10" s="35">
        <v>0</v>
      </c>
      <c r="G10" s="35">
        <v>1</v>
      </c>
      <c r="H10" s="9" t="s">
        <v>1505</v>
      </c>
      <c r="I10" s="25" t="s">
        <v>8196</v>
      </c>
    </row>
    <row r="11" spans="1:9" s="17" customFormat="1" ht="16.5">
      <c r="A11" s="9" t="s">
        <v>3410</v>
      </c>
      <c r="B11" s="16" t="s">
        <v>3411</v>
      </c>
      <c r="C11" s="16" t="s">
        <v>4325</v>
      </c>
      <c r="D11" s="14" t="s">
        <v>3409</v>
      </c>
      <c r="E11" s="14" t="s">
        <v>1566</v>
      </c>
      <c r="F11" s="14" t="s">
        <v>1549</v>
      </c>
      <c r="G11" s="14" t="s">
        <v>1549</v>
      </c>
      <c r="H11" s="12" t="s">
        <v>3408</v>
      </c>
      <c r="I11" s="25" t="s">
        <v>8195</v>
      </c>
    </row>
    <row r="12" spans="1:9" ht="16.5">
      <c r="A12" s="9" t="s">
        <v>1560</v>
      </c>
      <c r="B12" s="15" t="s">
        <v>3415</v>
      </c>
      <c r="C12" s="15" t="s">
        <v>1562</v>
      </c>
      <c r="D12" s="9" t="s">
        <v>1564</v>
      </c>
      <c r="E12" s="14" t="s">
        <v>1566</v>
      </c>
      <c r="F12" s="14" t="s">
        <v>1549</v>
      </c>
      <c r="G12" s="14" t="s">
        <v>1549</v>
      </c>
      <c r="H12" s="9" t="s">
        <v>1505</v>
      </c>
      <c r="I12" s="25" t="s">
        <v>8196</v>
      </c>
    </row>
  </sheetData>
  <sortState xmlns:xlrd2="http://schemas.microsoft.com/office/spreadsheetml/2017/richdata2" ref="A2:I10">
    <sortCondition descending="1" ref="F2:F10"/>
    <sortCondition descending="1" ref="I2:I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tabColor rgb="FFFFFF00"/>
  </sheetPr>
  <dimension ref="A1:K19"/>
  <sheetViews>
    <sheetView zoomScaleNormal="100" workbookViewId="0">
      <pane ySplit="1" topLeftCell="A17"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11" s="17" customFormat="1" ht="33">
      <c r="A1" s="8" t="s">
        <v>1413</v>
      </c>
      <c r="B1" s="8" t="s">
        <v>1414</v>
      </c>
      <c r="C1" s="8" t="s">
        <v>1415</v>
      </c>
      <c r="D1" s="8" t="s">
        <v>1416</v>
      </c>
      <c r="E1" s="8" t="s">
        <v>1417</v>
      </c>
      <c r="F1" s="8" t="s">
        <v>8519</v>
      </c>
      <c r="G1" s="8" t="s">
        <v>6461</v>
      </c>
      <c r="H1" s="8" t="s">
        <v>1418</v>
      </c>
      <c r="I1" s="24" t="s">
        <v>2963</v>
      </c>
    </row>
    <row r="2" spans="1:11" ht="78.75">
      <c r="A2" s="14" t="s">
        <v>6726</v>
      </c>
      <c r="B2" s="16" t="s">
        <v>6731</v>
      </c>
      <c r="C2" s="16" t="s">
        <v>6727</v>
      </c>
      <c r="D2" s="14" t="s">
        <v>6723</v>
      </c>
      <c r="E2" s="12" t="s">
        <v>5123</v>
      </c>
      <c r="F2" s="35">
        <v>2</v>
      </c>
      <c r="G2" s="35">
        <v>3</v>
      </c>
      <c r="H2" s="55">
        <v>44517</v>
      </c>
      <c r="I2" s="71" t="s">
        <v>6785</v>
      </c>
    </row>
    <row r="3" spans="1:11" ht="47.25">
      <c r="A3" s="12" t="s">
        <v>669</v>
      </c>
      <c r="B3" s="13" t="s">
        <v>3542</v>
      </c>
      <c r="C3" s="13" t="s">
        <v>670</v>
      </c>
      <c r="D3" s="12" t="s">
        <v>671</v>
      </c>
      <c r="E3" s="12" t="s">
        <v>5123</v>
      </c>
      <c r="F3" s="35">
        <v>0</v>
      </c>
      <c r="G3" s="35">
        <v>1</v>
      </c>
      <c r="H3" s="12" t="s">
        <v>304</v>
      </c>
      <c r="I3" s="25" t="s">
        <v>8193</v>
      </c>
    </row>
    <row r="4" spans="1:11" ht="31.5">
      <c r="A4" s="12" t="s">
        <v>673</v>
      </c>
      <c r="B4" s="13" t="s">
        <v>3543</v>
      </c>
      <c r="C4" s="13" t="s">
        <v>674</v>
      </c>
      <c r="D4" s="12" t="s">
        <v>675</v>
      </c>
      <c r="E4" s="12" t="s">
        <v>5123</v>
      </c>
      <c r="F4" s="35">
        <v>0</v>
      </c>
      <c r="G4" s="35">
        <v>1</v>
      </c>
      <c r="H4" s="12" t="s">
        <v>304</v>
      </c>
      <c r="I4" s="25" t="s">
        <v>8194</v>
      </c>
    </row>
    <row r="5" spans="1:11" ht="31.5">
      <c r="A5" s="12" t="s">
        <v>676</v>
      </c>
      <c r="B5" s="18" t="s">
        <v>677</v>
      </c>
      <c r="C5" s="18" t="s">
        <v>678</v>
      </c>
      <c r="D5" s="12" t="s">
        <v>679</v>
      </c>
      <c r="E5" s="12" t="s">
        <v>5123</v>
      </c>
      <c r="F5" s="35">
        <v>0</v>
      </c>
      <c r="G5" s="35">
        <v>6</v>
      </c>
      <c r="H5" s="12" t="s">
        <v>304</v>
      </c>
      <c r="I5" s="25" t="s">
        <v>8194</v>
      </c>
    </row>
    <row r="6" spans="1:11" ht="31.5">
      <c r="A6" s="12" t="s">
        <v>3154</v>
      </c>
      <c r="B6" s="13" t="s">
        <v>3541</v>
      </c>
      <c r="C6" s="13" t="s">
        <v>1206</v>
      </c>
      <c r="D6" s="12" t="s">
        <v>1207</v>
      </c>
      <c r="E6" s="12" t="s">
        <v>5123</v>
      </c>
      <c r="F6" s="35">
        <v>0</v>
      </c>
      <c r="G6" s="35">
        <v>1</v>
      </c>
      <c r="H6" s="12" t="s">
        <v>304</v>
      </c>
      <c r="I6" s="25" t="s">
        <v>8193</v>
      </c>
    </row>
    <row r="7" spans="1:11" ht="16.5">
      <c r="A7" s="12" t="s">
        <v>2922</v>
      </c>
      <c r="B7" s="13" t="s">
        <v>3544</v>
      </c>
      <c r="C7" s="13" t="s">
        <v>672</v>
      </c>
      <c r="D7" s="12" t="s">
        <v>2921</v>
      </c>
      <c r="E7" s="12" t="s">
        <v>5123</v>
      </c>
      <c r="F7" s="35">
        <v>0</v>
      </c>
      <c r="G7" s="35">
        <v>3</v>
      </c>
      <c r="H7" s="12" t="s">
        <v>304</v>
      </c>
      <c r="I7" s="25" t="s">
        <v>8194</v>
      </c>
    </row>
    <row r="8" spans="1:11" ht="16.5">
      <c r="A8" s="9" t="s">
        <v>3284</v>
      </c>
      <c r="B8" s="32" t="s">
        <v>3545</v>
      </c>
      <c r="C8" s="32" t="s">
        <v>3285</v>
      </c>
      <c r="D8" s="12" t="s">
        <v>3286</v>
      </c>
      <c r="E8" s="12" t="s">
        <v>5123</v>
      </c>
      <c r="F8" s="35">
        <v>0</v>
      </c>
      <c r="G8" s="14">
        <v>13</v>
      </c>
      <c r="H8" s="12" t="s">
        <v>3283</v>
      </c>
      <c r="I8" s="25" t="s">
        <v>8195</v>
      </c>
    </row>
    <row r="9" spans="1:11" ht="47.25">
      <c r="A9" s="9" t="s">
        <v>5285</v>
      </c>
      <c r="B9" s="18" t="s">
        <v>5292</v>
      </c>
      <c r="C9" s="18" t="s">
        <v>5293</v>
      </c>
      <c r="D9" s="9" t="s">
        <v>5288</v>
      </c>
      <c r="E9" s="12" t="s">
        <v>5123</v>
      </c>
      <c r="F9" s="35">
        <v>0</v>
      </c>
      <c r="G9" s="35">
        <v>17</v>
      </c>
      <c r="H9" s="9" t="s">
        <v>5152</v>
      </c>
      <c r="I9" s="25" t="s">
        <v>8180</v>
      </c>
    </row>
    <row r="10" spans="1:11" ht="33">
      <c r="A10" s="9" t="s">
        <v>5286</v>
      </c>
      <c r="B10" s="18" t="s">
        <v>5294</v>
      </c>
      <c r="C10" s="18" t="s">
        <v>5291</v>
      </c>
      <c r="D10" s="9" t="s">
        <v>5289</v>
      </c>
      <c r="E10" s="12" t="s">
        <v>5123</v>
      </c>
      <c r="F10" s="35">
        <v>0</v>
      </c>
      <c r="G10" s="35">
        <v>0</v>
      </c>
      <c r="H10" s="9" t="s">
        <v>5152</v>
      </c>
      <c r="I10" s="25" t="s">
        <v>8180</v>
      </c>
    </row>
    <row r="11" spans="1:11" ht="33">
      <c r="A11" s="9" t="s">
        <v>5287</v>
      </c>
      <c r="B11" s="18" t="s">
        <v>5294</v>
      </c>
      <c r="C11" s="18" t="s">
        <v>5291</v>
      </c>
      <c r="D11" s="9" t="s">
        <v>5290</v>
      </c>
      <c r="E11" s="12" t="s">
        <v>5123</v>
      </c>
      <c r="F11" s="35">
        <v>0</v>
      </c>
      <c r="G11" s="35">
        <v>0</v>
      </c>
      <c r="H11" s="9" t="s">
        <v>5152</v>
      </c>
      <c r="I11" s="25" t="s">
        <v>8180</v>
      </c>
    </row>
    <row r="12" spans="1:11" ht="47.25">
      <c r="A12" s="12" t="s">
        <v>6046</v>
      </c>
      <c r="B12" s="18" t="s">
        <v>6053</v>
      </c>
      <c r="C12" s="18" t="s">
        <v>6047</v>
      </c>
      <c r="D12" s="12" t="s">
        <v>6048</v>
      </c>
      <c r="E12" s="12" t="s">
        <v>5123</v>
      </c>
      <c r="F12" s="35">
        <v>0</v>
      </c>
      <c r="G12" s="35">
        <v>0</v>
      </c>
      <c r="H12" s="12" t="s">
        <v>6052</v>
      </c>
      <c r="I12" s="64" t="s">
        <v>6467</v>
      </c>
    </row>
    <row r="13" spans="1:11" ht="16.5">
      <c r="A13" s="12" t="s">
        <v>6049</v>
      </c>
      <c r="B13" s="18" t="s">
        <v>6050</v>
      </c>
      <c r="C13" s="21"/>
      <c r="D13" s="12" t="s">
        <v>6051</v>
      </c>
      <c r="E13" s="12" t="s">
        <v>5123</v>
      </c>
      <c r="F13" s="35">
        <v>0</v>
      </c>
      <c r="G13" s="35">
        <v>0</v>
      </c>
      <c r="H13" s="12" t="s">
        <v>6052</v>
      </c>
      <c r="I13" s="64" t="s">
        <v>6467</v>
      </c>
    </row>
    <row r="14" spans="1:11" ht="31.5">
      <c r="A14" s="14" t="s">
        <v>6517</v>
      </c>
      <c r="B14" s="16" t="s">
        <v>6518</v>
      </c>
      <c r="C14" s="16" t="s">
        <v>6519</v>
      </c>
      <c r="D14" s="14" t="s">
        <v>6520</v>
      </c>
      <c r="E14" s="12" t="s">
        <v>5123</v>
      </c>
      <c r="F14" s="35">
        <v>0</v>
      </c>
      <c r="G14" s="14">
        <v>1</v>
      </c>
      <c r="H14" s="57">
        <v>44356</v>
      </c>
      <c r="I14" s="69" t="s">
        <v>6470</v>
      </c>
    </row>
    <row r="15" spans="1:11" ht="47.25">
      <c r="A15" s="14" t="s">
        <v>6521</v>
      </c>
      <c r="B15" s="16" t="s">
        <v>6522</v>
      </c>
      <c r="C15" s="16" t="s">
        <v>6523</v>
      </c>
      <c r="D15" s="14" t="s">
        <v>6524</v>
      </c>
      <c r="E15" s="12" t="s">
        <v>5123</v>
      </c>
      <c r="F15" s="35">
        <v>0</v>
      </c>
      <c r="G15" s="35">
        <v>17</v>
      </c>
      <c r="H15" s="55">
        <v>44365</v>
      </c>
      <c r="I15" s="69" t="s">
        <v>6470</v>
      </c>
    </row>
    <row r="16" spans="1:11" s="17" customFormat="1" ht="78.75">
      <c r="A16" s="14" t="s">
        <v>6728</v>
      </c>
      <c r="B16" s="16" t="s">
        <v>6732</v>
      </c>
      <c r="C16" s="16" t="s">
        <v>6729</v>
      </c>
      <c r="D16" s="14" t="s">
        <v>6724</v>
      </c>
      <c r="E16" s="12" t="s">
        <v>5123</v>
      </c>
      <c r="F16" s="35">
        <v>0</v>
      </c>
      <c r="G16" s="14">
        <v>0</v>
      </c>
      <c r="H16" s="55">
        <v>44517</v>
      </c>
      <c r="I16" s="71" t="s">
        <v>6785</v>
      </c>
      <c r="J16" s="7"/>
      <c r="K16" s="7"/>
    </row>
    <row r="17" spans="1:11" s="17" customFormat="1" ht="33">
      <c r="A17" s="14" t="s">
        <v>6730</v>
      </c>
      <c r="B17" s="16" t="s">
        <v>6733</v>
      </c>
      <c r="C17" s="16" t="s">
        <v>6734</v>
      </c>
      <c r="D17" s="14" t="s">
        <v>6725</v>
      </c>
      <c r="E17" s="12" t="s">
        <v>5123</v>
      </c>
      <c r="F17" s="35">
        <v>0</v>
      </c>
      <c r="G17" s="14">
        <v>4</v>
      </c>
      <c r="H17" s="55">
        <v>44517</v>
      </c>
      <c r="I17" s="71" t="s">
        <v>6785</v>
      </c>
    </row>
    <row r="18" spans="1:11" ht="126">
      <c r="A18" s="14" t="s">
        <v>7168</v>
      </c>
      <c r="B18" s="16" t="s">
        <v>7169</v>
      </c>
      <c r="C18" s="16" t="s">
        <v>7170</v>
      </c>
      <c r="D18" s="14" t="s">
        <v>7171</v>
      </c>
      <c r="E18" s="12" t="s">
        <v>5123</v>
      </c>
      <c r="F18" s="35">
        <v>0</v>
      </c>
      <c r="G18" s="35">
        <v>2</v>
      </c>
      <c r="H18" s="55">
        <v>45219</v>
      </c>
      <c r="I18" s="91" t="s">
        <v>7197</v>
      </c>
    </row>
    <row r="19" spans="1:11" ht="47.25">
      <c r="A19" s="14" t="s">
        <v>7164</v>
      </c>
      <c r="B19" s="16" t="s">
        <v>7165</v>
      </c>
      <c r="C19" s="16" t="s">
        <v>7166</v>
      </c>
      <c r="D19" s="14" t="s">
        <v>7167</v>
      </c>
      <c r="E19" s="12" t="s">
        <v>5123</v>
      </c>
      <c r="F19" s="14" t="s">
        <v>2607</v>
      </c>
      <c r="G19" s="14" t="s">
        <v>2607</v>
      </c>
      <c r="H19" s="55">
        <v>45219</v>
      </c>
      <c r="I19" s="91" t="s">
        <v>7197</v>
      </c>
      <c r="J19" s="17"/>
      <c r="K19" s="17"/>
    </row>
  </sheetData>
  <sortState xmlns:xlrd2="http://schemas.microsoft.com/office/spreadsheetml/2017/richdata2" ref="A2:K20">
    <sortCondition descending="1" ref="F2:F20"/>
    <sortCondition ref="I2:I2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tabColor rgb="FFFFFF00"/>
  </sheetPr>
  <dimension ref="A1:I14"/>
  <sheetViews>
    <sheetView zoomScaleNormal="100" workbookViewId="0">
      <pane ySplit="1" topLeftCell="A2" activePane="bottomLeft" state="frozen"/>
      <selection activeCell="L298" sqref="L298"/>
      <selection pane="bottomLeft" activeCell="B19" sqref="B19"/>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ht="16.5">
      <c r="A2" s="12" t="s">
        <v>1179</v>
      </c>
      <c r="B2" s="13" t="s">
        <v>3531</v>
      </c>
      <c r="C2" s="13" t="s">
        <v>1180</v>
      </c>
      <c r="D2" s="12" t="s">
        <v>1181</v>
      </c>
      <c r="E2" s="12" t="s">
        <v>3155</v>
      </c>
      <c r="F2" s="35">
        <v>0</v>
      </c>
      <c r="G2" s="35">
        <v>7</v>
      </c>
      <c r="H2" s="12" t="s">
        <v>266</v>
      </c>
      <c r="I2" s="25" t="s">
        <v>8192</v>
      </c>
    </row>
    <row r="3" spans="1:9" ht="16.5">
      <c r="A3" s="12" t="s">
        <v>1182</v>
      </c>
      <c r="B3" s="13" t="s">
        <v>3537</v>
      </c>
      <c r="C3" s="13" t="s">
        <v>3156</v>
      </c>
      <c r="D3" s="12" t="s">
        <v>1183</v>
      </c>
      <c r="E3" s="12" t="s">
        <v>3157</v>
      </c>
      <c r="F3" s="35">
        <v>0</v>
      </c>
      <c r="G3" s="35">
        <v>12</v>
      </c>
      <c r="H3" s="12" t="s">
        <v>266</v>
      </c>
      <c r="I3" s="25" t="s">
        <v>8192</v>
      </c>
    </row>
    <row r="4" spans="1:9" ht="16.5">
      <c r="A4" s="12" t="s">
        <v>1186</v>
      </c>
      <c r="B4" s="13" t="s">
        <v>3539</v>
      </c>
      <c r="C4" s="13" t="s">
        <v>3158</v>
      </c>
      <c r="D4" s="12" t="s">
        <v>1187</v>
      </c>
      <c r="E4" s="12" t="s">
        <v>3155</v>
      </c>
      <c r="F4" s="35">
        <v>0</v>
      </c>
      <c r="G4" s="35">
        <v>13</v>
      </c>
      <c r="H4" s="12" t="s">
        <v>266</v>
      </c>
      <c r="I4" s="25" t="s">
        <v>8192</v>
      </c>
    </row>
    <row r="5" spans="1:9" ht="31.5">
      <c r="A5" s="12" t="s">
        <v>1184</v>
      </c>
      <c r="B5" s="13" t="s">
        <v>3530</v>
      </c>
      <c r="C5" s="13" t="s">
        <v>3159</v>
      </c>
      <c r="D5" s="12" t="s">
        <v>1185</v>
      </c>
      <c r="E5" s="12" t="s">
        <v>3157</v>
      </c>
      <c r="F5" s="35">
        <v>0</v>
      </c>
      <c r="G5" s="35">
        <v>3</v>
      </c>
      <c r="H5" s="12" t="s">
        <v>266</v>
      </c>
      <c r="I5" s="25" t="s">
        <v>8192</v>
      </c>
    </row>
    <row r="6" spans="1:9" ht="16.5">
      <c r="A6" s="12" t="s">
        <v>1188</v>
      </c>
      <c r="B6" s="13" t="s">
        <v>3533</v>
      </c>
      <c r="C6" s="13" t="s">
        <v>3160</v>
      </c>
      <c r="D6" s="12" t="s">
        <v>1189</v>
      </c>
      <c r="E6" s="12" t="s">
        <v>3155</v>
      </c>
      <c r="F6" s="35">
        <v>0</v>
      </c>
      <c r="G6" s="35">
        <v>12</v>
      </c>
      <c r="H6" s="12" t="s">
        <v>266</v>
      </c>
      <c r="I6" s="25" t="s">
        <v>8192</v>
      </c>
    </row>
    <row r="7" spans="1:9" ht="16.5">
      <c r="A7" s="12" t="s">
        <v>1177</v>
      </c>
      <c r="B7" s="13" t="s">
        <v>3528</v>
      </c>
      <c r="C7" s="13" t="s">
        <v>3161</v>
      </c>
      <c r="D7" s="12" t="s">
        <v>1178</v>
      </c>
      <c r="E7" s="12" t="s">
        <v>3155</v>
      </c>
      <c r="F7" s="35">
        <v>0</v>
      </c>
      <c r="G7" s="35">
        <v>3</v>
      </c>
      <c r="H7" s="12" t="s">
        <v>266</v>
      </c>
      <c r="I7" s="25" t="s">
        <v>8192</v>
      </c>
    </row>
    <row r="8" spans="1:9" ht="31.5">
      <c r="A8" s="12" t="s">
        <v>1190</v>
      </c>
      <c r="B8" s="13" t="s">
        <v>3534</v>
      </c>
      <c r="C8" s="13" t="s">
        <v>3162</v>
      </c>
      <c r="D8" s="12" t="s">
        <v>1191</v>
      </c>
      <c r="E8" s="12" t="s">
        <v>3157</v>
      </c>
      <c r="F8" s="35">
        <v>0</v>
      </c>
      <c r="G8" s="35">
        <v>12</v>
      </c>
      <c r="H8" s="12" t="s">
        <v>266</v>
      </c>
      <c r="I8" s="25" t="s">
        <v>8192</v>
      </c>
    </row>
    <row r="9" spans="1:9" ht="16.5">
      <c r="A9" s="12" t="s">
        <v>1050</v>
      </c>
      <c r="B9" s="13" t="s">
        <v>3538</v>
      </c>
      <c r="C9" s="13" t="s">
        <v>3159</v>
      </c>
      <c r="D9" s="12" t="s">
        <v>1051</v>
      </c>
      <c r="E9" s="12" t="s">
        <v>3163</v>
      </c>
      <c r="F9" s="35">
        <v>0</v>
      </c>
      <c r="G9" s="35">
        <v>15</v>
      </c>
      <c r="H9" s="12" t="s">
        <v>266</v>
      </c>
      <c r="I9" s="25" t="s">
        <v>8192</v>
      </c>
    </row>
    <row r="10" spans="1:9" ht="31.5">
      <c r="A10" s="12" t="s">
        <v>582</v>
      </c>
      <c r="B10" s="13" t="s">
        <v>3540</v>
      </c>
      <c r="C10" s="13" t="s">
        <v>583</v>
      </c>
      <c r="D10" s="12" t="s">
        <v>584</v>
      </c>
      <c r="E10" s="12" t="s">
        <v>3163</v>
      </c>
      <c r="F10" s="35">
        <v>0</v>
      </c>
      <c r="G10" s="35">
        <v>19</v>
      </c>
      <c r="H10" s="12" t="s">
        <v>266</v>
      </c>
      <c r="I10" s="25" t="s">
        <v>8192</v>
      </c>
    </row>
    <row r="11" spans="1:9" ht="16.5">
      <c r="A11" s="12" t="s">
        <v>585</v>
      </c>
      <c r="B11" s="13" t="s">
        <v>3529</v>
      </c>
      <c r="C11" s="13" t="s">
        <v>586</v>
      </c>
      <c r="D11" s="12" t="s">
        <v>587</v>
      </c>
      <c r="E11" s="12" t="s">
        <v>3163</v>
      </c>
      <c r="F11" s="35">
        <v>0</v>
      </c>
      <c r="G11" s="35">
        <v>1</v>
      </c>
      <c r="H11" s="12" t="s">
        <v>266</v>
      </c>
      <c r="I11" s="25" t="s">
        <v>8192</v>
      </c>
    </row>
    <row r="12" spans="1:9" ht="16.5">
      <c r="A12" s="12" t="s">
        <v>588</v>
      </c>
      <c r="B12" s="13" t="s">
        <v>3532</v>
      </c>
      <c r="C12" s="13" t="s">
        <v>589</v>
      </c>
      <c r="D12" s="12" t="s">
        <v>590</v>
      </c>
      <c r="E12" s="12" t="s">
        <v>3155</v>
      </c>
      <c r="F12" s="35">
        <v>0</v>
      </c>
      <c r="G12" s="35">
        <v>10</v>
      </c>
      <c r="H12" s="12" t="s">
        <v>266</v>
      </c>
      <c r="I12" s="25" t="s">
        <v>8192</v>
      </c>
    </row>
    <row r="13" spans="1:9" ht="16.5">
      <c r="A13" s="12" t="s">
        <v>591</v>
      </c>
      <c r="B13" s="13" t="s">
        <v>3535</v>
      </c>
      <c r="C13" s="13" t="s">
        <v>3164</v>
      </c>
      <c r="D13" s="12" t="s">
        <v>592</v>
      </c>
      <c r="E13" s="12" t="s">
        <v>3157</v>
      </c>
      <c r="F13" s="35">
        <v>0</v>
      </c>
      <c r="G13" s="35">
        <v>2</v>
      </c>
      <c r="H13" s="12" t="s">
        <v>266</v>
      </c>
      <c r="I13" s="25" t="s">
        <v>8192</v>
      </c>
    </row>
    <row r="14" spans="1:9" ht="16.5">
      <c r="A14" s="12" t="s">
        <v>593</v>
      </c>
      <c r="B14" s="13" t="s">
        <v>3536</v>
      </c>
      <c r="C14" s="13" t="s">
        <v>3165</v>
      </c>
      <c r="D14" s="12" t="s">
        <v>594</v>
      </c>
      <c r="E14" s="12" t="s">
        <v>3157</v>
      </c>
      <c r="F14" s="35">
        <v>0</v>
      </c>
      <c r="G14" s="35">
        <v>6</v>
      </c>
      <c r="H14" s="12" t="s">
        <v>266</v>
      </c>
      <c r="I14" s="25" t="s">
        <v>8192</v>
      </c>
    </row>
  </sheetData>
  <sortState xmlns:xlrd2="http://schemas.microsoft.com/office/spreadsheetml/2017/richdata2" ref="A2:I14">
    <sortCondition ref="A2:A1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6">
    <tabColor rgb="FFFFFF00"/>
  </sheetPr>
  <dimension ref="A1:I38"/>
  <sheetViews>
    <sheetView zoomScaleNormal="100" workbookViewId="0">
      <pane ySplit="1" topLeftCell="A26"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2.5"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ht="16.5">
      <c r="A2" s="12" t="s">
        <v>1163</v>
      </c>
      <c r="B2" s="13" t="s">
        <v>3518</v>
      </c>
      <c r="C2" s="13" t="s">
        <v>2992</v>
      </c>
      <c r="D2" s="12" t="s">
        <v>1164</v>
      </c>
      <c r="E2" s="12" t="s">
        <v>2984</v>
      </c>
      <c r="F2" s="14">
        <v>0</v>
      </c>
      <c r="G2" s="35">
        <v>1</v>
      </c>
      <c r="H2" s="12" t="s">
        <v>317</v>
      </c>
      <c r="I2" s="25" t="s">
        <v>8188</v>
      </c>
    </row>
    <row r="3" spans="1:9" ht="31.5">
      <c r="A3" s="12" t="s">
        <v>1132</v>
      </c>
      <c r="B3" s="13" t="s">
        <v>5321</v>
      </c>
      <c r="C3" s="13" t="s">
        <v>2982</v>
      </c>
      <c r="D3" s="12" t="s">
        <v>1133</v>
      </c>
      <c r="E3" s="12" t="s">
        <v>3407</v>
      </c>
      <c r="F3" s="14">
        <v>0</v>
      </c>
      <c r="G3" s="35">
        <v>0</v>
      </c>
      <c r="H3" s="12" t="s">
        <v>317</v>
      </c>
      <c r="I3" s="25" t="s">
        <v>8188</v>
      </c>
    </row>
    <row r="4" spans="1:9" ht="16.5">
      <c r="A4" s="12" t="s">
        <v>1151</v>
      </c>
      <c r="B4" s="13" t="s">
        <v>3511</v>
      </c>
      <c r="C4" s="13" t="s">
        <v>2985</v>
      </c>
      <c r="D4" s="12" t="s">
        <v>1152</v>
      </c>
      <c r="E4" s="12" t="s">
        <v>2984</v>
      </c>
      <c r="F4" s="14">
        <v>0</v>
      </c>
      <c r="G4" s="35">
        <v>0</v>
      </c>
      <c r="H4" s="12" t="s">
        <v>317</v>
      </c>
      <c r="I4" s="25" t="s">
        <v>8188</v>
      </c>
    </row>
    <row r="5" spans="1:9" ht="31.5">
      <c r="A5" s="12" t="s">
        <v>1143</v>
      </c>
      <c r="B5" s="13" t="s">
        <v>5322</v>
      </c>
      <c r="C5" s="16"/>
      <c r="D5" s="12" t="s">
        <v>1144</v>
      </c>
      <c r="E5" s="12" t="s">
        <v>2984</v>
      </c>
      <c r="F5" s="14">
        <v>0</v>
      </c>
      <c r="G5" s="35">
        <v>0</v>
      </c>
      <c r="H5" s="12" t="s">
        <v>317</v>
      </c>
      <c r="I5" s="25" t="s">
        <v>8188</v>
      </c>
    </row>
    <row r="6" spans="1:9" ht="31.5">
      <c r="A6" s="12" t="s">
        <v>1141</v>
      </c>
      <c r="B6" s="13" t="s">
        <v>5323</v>
      </c>
      <c r="C6" s="13" t="s">
        <v>2983</v>
      </c>
      <c r="D6" s="12" t="s">
        <v>1142</v>
      </c>
      <c r="E6" s="12" t="s">
        <v>2984</v>
      </c>
      <c r="F6" s="14">
        <v>0</v>
      </c>
      <c r="G6" s="35">
        <v>2</v>
      </c>
      <c r="H6" s="12" t="s">
        <v>317</v>
      </c>
      <c r="I6" s="25" t="s">
        <v>8188</v>
      </c>
    </row>
    <row r="7" spans="1:9" ht="31.5">
      <c r="A7" s="12" t="s">
        <v>1145</v>
      </c>
      <c r="B7" s="13" t="s">
        <v>5325</v>
      </c>
      <c r="C7" s="13" t="s">
        <v>2983</v>
      </c>
      <c r="D7" s="12" t="s">
        <v>1146</v>
      </c>
      <c r="E7" s="12" t="s">
        <v>2984</v>
      </c>
      <c r="F7" s="14">
        <v>0</v>
      </c>
      <c r="G7" s="35">
        <v>3</v>
      </c>
      <c r="H7" s="12" t="s">
        <v>317</v>
      </c>
      <c r="I7" s="25" t="s">
        <v>8188</v>
      </c>
    </row>
    <row r="8" spans="1:9" ht="31.5">
      <c r="A8" s="12" t="s">
        <v>1147</v>
      </c>
      <c r="B8" s="13" t="s">
        <v>5327</v>
      </c>
      <c r="C8" s="13" t="s">
        <v>2983</v>
      </c>
      <c r="D8" s="12" t="s">
        <v>1148</v>
      </c>
      <c r="E8" s="12" t="s">
        <v>2984</v>
      </c>
      <c r="F8" s="14">
        <v>0</v>
      </c>
      <c r="G8" s="35">
        <v>4</v>
      </c>
      <c r="H8" s="12" t="s">
        <v>317</v>
      </c>
      <c r="I8" s="25" t="s">
        <v>8188</v>
      </c>
    </row>
    <row r="9" spans="1:9" ht="16.5">
      <c r="A9" s="12" t="s">
        <v>1161</v>
      </c>
      <c r="B9" s="13" t="s">
        <v>3512</v>
      </c>
      <c r="C9" s="13" t="s">
        <v>2991</v>
      </c>
      <c r="D9" s="12" t="s">
        <v>1162</v>
      </c>
      <c r="E9" s="12" t="s">
        <v>2984</v>
      </c>
      <c r="F9" s="14">
        <v>0</v>
      </c>
      <c r="G9" s="35">
        <v>0</v>
      </c>
      <c r="H9" s="12" t="s">
        <v>295</v>
      </c>
      <c r="I9" s="25" t="s">
        <v>8190</v>
      </c>
    </row>
    <row r="10" spans="1:9" ht="16.5">
      <c r="A10" s="12" t="s">
        <v>1169</v>
      </c>
      <c r="B10" s="13" t="s">
        <v>3523</v>
      </c>
      <c r="C10" s="13" t="s">
        <v>2998</v>
      </c>
      <c r="D10" s="12" t="s">
        <v>1176</v>
      </c>
      <c r="E10" s="12" t="s">
        <v>2987</v>
      </c>
      <c r="F10" s="14">
        <v>0</v>
      </c>
      <c r="G10" s="35">
        <v>6</v>
      </c>
      <c r="H10" s="12" t="s">
        <v>295</v>
      </c>
      <c r="I10" s="25" t="s">
        <v>8190</v>
      </c>
    </row>
    <row r="11" spans="1:9" ht="31.5">
      <c r="A11" s="12" t="s">
        <v>1134</v>
      </c>
      <c r="B11" s="13" t="s">
        <v>3519</v>
      </c>
      <c r="C11" s="13" t="s">
        <v>2994</v>
      </c>
      <c r="D11" s="12" t="s">
        <v>1174</v>
      </c>
      <c r="E11" s="12" t="s">
        <v>2987</v>
      </c>
      <c r="F11" s="14">
        <v>0</v>
      </c>
      <c r="G11" s="35">
        <v>2</v>
      </c>
      <c r="H11" s="12" t="s">
        <v>295</v>
      </c>
      <c r="I11" s="25" t="s">
        <v>8190</v>
      </c>
    </row>
    <row r="12" spans="1:9" ht="31.5">
      <c r="A12" s="12" t="s">
        <v>1157</v>
      </c>
      <c r="B12" s="13" t="s">
        <v>3513</v>
      </c>
      <c r="C12" s="13" t="s">
        <v>2989</v>
      </c>
      <c r="D12" s="12" t="s">
        <v>1170</v>
      </c>
      <c r="E12" s="12" t="s">
        <v>2984</v>
      </c>
      <c r="F12" s="14">
        <v>0</v>
      </c>
      <c r="G12" s="35">
        <v>0</v>
      </c>
      <c r="H12" s="12" t="s">
        <v>295</v>
      </c>
      <c r="I12" s="25" t="s">
        <v>8190</v>
      </c>
    </row>
    <row r="13" spans="1:9" ht="31.5">
      <c r="A13" s="12" t="s">
        <v>1159</v>
      </c>
      <c r="B13" s="13" t="s">
        <v>3514</v>
      </c>
      <c r="C13" s="13" t="s">
        <v>2990</v>
      </c>
      <c r="D13" s="12" t="s">
        <v>1150</v>
      </c>
      <c r="E13" s="12" t="s">
        <v>2987</v>
      </c>
      <c r="F13" s="14">
        <v>0</v>
      </c>
      <c r="G13" s="35">
        <v>0</v>
      </c>
      <c r="H13" s="12" t="s">
        <v>295</v>
      </c>
      <c r="I13" s="25" t="s">
        <v>8190</v>
      </c>
    </row>
    <row r="14" spans="1:9" ht="31.5">
      <c r="A14" s="12" t="s">
        <v>1171</v>
      </c>
      <c r="B14" s="13" t="s">
        <v>3522</v>
      </c>
      <c r="C14" s="13" t="s">
        <v>2997</v>
      </c>
      <c r="D14" s="12" t="s">
        <v>1135</v>
      </c>
      <c r="E14" s="12" t="s">
        <v>2984</v>
      </c>
      <c r="F14" s="14">
        <v>0</v>
      </c>
      <c r="G14" s="35">
        <v>2</v>
      </c>
      <c r="H14" s="12" t="s">
        <v>295</v>
      </c>
      <c r="I14" s="25" t="s">
        <v>8190</v>
      </c>
    </row>
    <row r="15" spans="1:9" ht="31.5">
      <c r="A15" s="12" t="s">
        <v>1165</v>
      </c>
      <c r="B15" s="13" t="s">
        <v>3527</v>
      </c>
      <c r="C15" s="13" t="s">
        <v>2997</v>
      </c>
      <c r="D15" s="12" t="s">
        <v>1168</v>
      </c>
      <c r="E15" s="12" t="s">
        <v>2987</v>
      </c>
      <c r="F15" s="14">
        <v>0</v>
      </c>
      <c r="G15" s="35">
        <v>7</v>
      </c>
      <c r="H15" s="12" t="s">
        <v>295</v>
      </c>
      <c r="I15" s="25" t="s">
        <v>8190</v>
      </c>
    </row>
    <row r="16" spans="1:9" ht="31.5">
      <c r="A16" s="12" t="s">
        <v>1138</v>
      </c>
      <c r="B16" s="13" t="s">
        <v>3515</v>
      </c>
      <c r="C16" s="13" t="s">
        <v>1139</v>
      </c>
      <c r="D16" s="12" t="s">
        <v>1158</v>
      </c>
      <c r="E16" s="12" t="s">
        <v>2984</v>
      </c>
      <c r="F16" s="14">
        <v>0</v>
      </c>
      <c r="G16" s="35">
        <v>0</v>
      </c>
      <c r="H16" s="12" t="s">
        <v>295</v>
      </c>
      <c r="I16" s="25" t="s">
        <v>8190</v>
      </c>
    </row>
    <row r="17" spans="1:9" ht="31.5">
      <c r="A17" s="12" t="s">
        <v>1155</v>
      </c>
      <c r="B17" s="13" t="s">
        <v>5324</v>
      </c>
      <c r="C17" s="13" t="s">
        <v>2983</v>
      </c>
      <c r="D17" s="12" t="s">
        <v>1160</v>
      </c>
      <c r="E17" s="12" t="s">
        <v>2984</v>
      </c>
      <c r="F17" s="14">
        <v>0</v>
      </c>
      <c r="G17" s="35">
        <v>1</v>
      </c>
      <c r="H17" s="12" t="s">
        <v>295</v>
      </c>
      <c r="I17" s="25" t="s">
        <v>8190</v>
      </c>
    </row>
    <row r="18" spans="1:9" ht="16.5">
      <c r="A18" s="12" t="s">
        <v>1136</v>
      </c>
      <c r="B18" s="13" t="s">
        <v>3516</v>
      </c>
      <c r="C18" s="13" t="s">
        <v>2986</v>
      </c>
      <c r="D18" s="12" t="s">
        <v>1154</v>
      </c>
      <c r="E18" s="12" t="s">
        <v>2987</v>
      </c>
      <c r="F18" s="14">
        <v>0</v>
      </c>
      <c r="G18" s="35">
        <v>0</v>
      </c>
      <c r="H18" s="12" t="s">
        <v>295</v>
      </c>
      <c r="I18" s="25" t="s">
        <v>8190</v>
      </c>
    </row>
    <row r="19" spans="1:9" ht="16.5">
      <c r="A19" s="12" t="s">
        <v>1175</v>
      </c>
      <c r="B19" s="13" t="s">
        <v>3526</v>
      </c>
      <c r="C19" s="13" t="s">
        <v>3000</v>
      </c>
      <c r="D19" s="12" t="s">
        <v>1172</v>
      </c>
      <c r="E19" s="12" t="s">
        <v>2984</v>
      </c>
      <c r="F19" s="14">
        <v>0</v>
      </c>
      <c r="G19" s="35">
        <v>8</v>
      </c>
      <c r="H19" s="12" t="s">
        <v>295</v>
      </c>
      <c r="I19" s="25" t="s">
        <v>8190</v>
      </c>
    </row>
    <row r="20" spans="1:9" ht="16.5">
      <c r="A20" s="12" t="s">
        <v>1173</v>
      </c>
      <c r="B20" s="13" t="s">
        <v>3525</v>
      </c>
      <c r="C20" s="13" t="s">
        <v>3000</v>
      </c>
      <c r="D20" s="12" t="s">
        <v>1166</v>
      </c>
      <c r="E20" s="12" t="s">
        <v>2984</v>
      </c>
      <c r="F20" s="14">
        <v>0</v>
      </c>
      <c r="G20" s="35">
        <v>8</v>
      </c>
      <c r="H20" s="12" t="s">
        <v>295</v>
      </c>
      <c r="I20" s="25" t="s">
        <v>8190</v>
      </c>
    </row>
    <row r="21" spans="1:9" ht="16.5">
      <c r="A21" s="12" t="s">
        <v>1149</v>
      </c>
      <c r="B21" s="13" t="s">
        <v>3524</v>
      </c>
      <c r="C21" s="13" t="s">
        <v>2999</v>
      </c>
      <c r="D21" s="12" t="s">
        <v>1140</v>
      </c>
      <c r="E21" s="12" t="s">
        <v>2984</v>
      </c>
      <c r="F21" s="14">
        <v>0</v>
      </c>
      <c r="G21" s="35">
        <v>6</v>
      </c>
      <c r="H21" s="12" t="s">
        <v>295</v>
      </c>
      <c r="I21" s="25" t="s">
        <v>8190</v>
      </c>
    </row>
    <row r="22" spans="1:9" ht="31.5">
      <c r="A22" s="12" t="s">
        <v>1167</v>
      </c>
      <c r="B22" s="13" t="s">
        <v>3520</v>
      </c>
      <c r="C22" s="13" t="s">
        <v>2993</v>
      </c>
      <c r="D22" s="12" t="s">
        <v>1156</v>
      </c>
      <c r="E22" s="12" t="s">
        <v>2984</v>
      </c>
      <c r="F22" s="14">
        <v>0</v>
      </c>
      <c r="G22" s="35">
        <v>2</v>
      </c>
      <c r="H22" s="12" t="s">
        <v>295</v>
      </c>
      <c r="I22" s="25" t="s">
        <v>8190</v>
      </c>
    </row>
    <row r="23" spans="1:9" ht="16.5">
      <c r="A23" s="12" t="s">
        <v>1153</v>
      </c>
      <c r="B23" s="13" t="s">
        <v>3517</v>
      </c>
      <c r="C23" s="13" t="s">
        <v>2988</v>
      </c>
      <c r="D23" s="12" t="s">
        <v>1137</v>
      </c>
      <c r="E23" s="12" t="s">
        <v>2984</v>
      </c>
      <c r="F23" s="14">
        <v>0</v>
      </c>
      <c r="G23" s="35">
        <v>0</v>
      </c>
      <c r="H23" s="12" t="s">
        <v>295</v>
      </c>
      <c r="I23" s="25" t="s">
        <v>8190</v>
      </c>
    </row>
    <row r="24" spans="1:9" ht="16.5">
      <c r="A24" s="12" t="s">
        <v>595</v>
      </c>
      <c r="B24" s="13" t="s">
        <v>3521</v>
      </c>
      <c r="C24" s="13" t="s">
        <v>2996</v>
      </c>
      <c r="D24" s="12" t="s">
        <v>596</v>
      </c>
      <c r="E24" s="12" t="s">
        <v>2984</v>
      </c>
      <c r="F24" s="14">
        <v>0</v>
      </c>
      <c r="G24" s="35">
        <v>2</v>
      </c>
      <c r="H24" s="12" t="s">
        <v>877</v>
      </c>
      <c r="I24" s="25" t="s">
        <v>8183</v>
      </c>
    </row>
    <row r="25" spans="1:9" ht="31.5">
      <c r="A25" s="12" t="s">
        <v>597</v>
      </c>
      <c r="B25" s="13" t="s">
        <v>5326</v>
      </c>
      <c r="C25" s="13" t="s">
        <v>2995</v>
      </c>
      <c r="D25" s="12" t="s">
        <v>598</v>
      </c>
      <c r="E25" s="12" t="s">
        <v>3407</v>
      </c>
      <c r="F25" s="14">
        <v>0</v>
      </c>
      <c r="G25" s="35">
        <v>2</v>
      </c>
      <c r="H25" s="12" t="s">
        <v>877</v>
      </c>
      <c r="I25" s="25" t="s">
        <v>8183</v>
      </c>
    </row>
    <row r="26" spans="1:9">
      <c r="A26" s="14" t="s">
        <v>6906</v>
      </c>
      <c r="B26" s="16" t="s">
        <v>6907</v>
      </c>
      <c r="C26" s="16" t="s">
        <v>6908</v>
      </c>
      <c r="D26" s="14" t="s">
        <v>6909</v>
      </c>
      <c r="E26" s="14" t="s">
        <v>6910</v>
      </c>
      <c r="F26" s="14">
        <v>0</v>
      </c>
      <c r="G26" s="14">
        <v>0</v>
      </c>
      <c r="H26" s="55">
        <v>44684</v>
      </c>
      <c r="I26" s="77" t="s">
        <v>6888</v>
      </c>
    </row>
    <row r="27" spans="1:9">
      <c r="A27" s="14" t="s">
        <v>6911</v>
      </c>
      <c r="B27" s="16" t="s">
        <v>6912</v>
      </c>
      <c r="C27" s="16" t="s">
        <v>6908</v>
      </c>
      <c r="D27" s="14" t="s">
        <v>6913</v>
      </c>
      <c r="E27" s="14" t="s">
        <v>6910</v>
      </c>
      <c r="F27" s="14">
        <v>0</v>
      </c>
      <c r="G27" s="14">
        <v>0</v>
      </c>
      <c r="H27" s="55">
        <v>44684</v>
      </c>
      <c r="I27" s="77" t="s">
        <v>6888</v>
      </c>
    </row>
    <row r="28" spans="1:9" ht="32.25">
      <c r="A28" s="9" t="s">
        <v>5310</v>
      </c>
      <c r="B28" s="18" t="s">
        <v>5337</v>
      </c>
      <c r="C28" s="32" t="s">
        <v>5338</v>
      </c>
      <c r="D28" s="9" t="s">
        <v>5328</v>
      </c>
      <c r="E28" s="12" t="s">
        <v>2984</v>
      </c>
      <c r="F28" s="14" t="s">
        <v>1549</v>
      </c>
      <c r="G28" s="14" t="s">
        <v>1549</v>
      </c>
      <c r="H28" s="9" t="s">
        <v>5152</v>
      </c>
      <c r="I28" s="25" t="s">
        <v>8180</v>
      </c>
    </row>
    <row r="29" spans="1:9" ht="16.5">
      <c r="A29" s="9" t="s">
        <v>5311</v>
      </c>
      <c r="B29" s="18" t="s">
        <v>5339</v>
      </c>
      <c r="C29" s="32" t="s">
        <v>5340</v>
      </c>
      <c r="D29" s="9" t="s">
        <v>5329</v>
      </c>
      <c r="E29" s="12" t="s">
        <v>3407</v>
      </c>
      <c r="F29" s="14" t="s">
        <v>1549</v>
      </c>
      <c r="G29" s="14" t="s">
        <v>1549</v>
      </c>
      <c r="H29" s="9" t="s">
        <v>5152</v>
      </c>
      <c r="I29" s="25" t="s">
        <v>8180</v>
      </c>
    </row>
    <row r="30" spans="1:9" ht="16.5">
      <c r="A30" s="9" t="s">
        <v>5312</v>
      </c>
      <c r="B30" s="18" t="s">
        <v>5341</v>
      </c>
      <c r="C30" s="32" t="s">
        <v>5342</v>
      </c>
      <c r="D30" s="9" t="s">
        <v>5330</v>
      </c>
      <c r="E30" s="12" t="s">
        <v>2984</v>
      </c>
      <c r="F30" s="14" t="s">
        <v>1549</v>
      </c>
      <c r="G30" s="14" t="s">
        <v>1549</v>
      </c>
      <c r="H30" s="9" t="s">
        <v>5152</v>
      </c>
      <c r="I30" s="25" t="s">
        <v>8180</v>
      </c>
    </row>
    <row r="31" spans="1:9" ht="16.5">
      <c r="A31" s="9" t="s">
        <v>5313</v>
      </c>
      <c r="B31" s="18" t="s">
        <v>5343</v>
      </c>
      <c r="C31" s="32" t="s">
        <v>5344</v>
      </c>
      <c r="D31" s="9" t="s">
        <v>5331</v>
      </c>
      <c r="E31" s="12" t="s">
        <v>2984</v>
      </c>
      <c r="F31" s="14" t="s">
        <v>1549</v>
      </c>
      <c r="G31" s="14" t="s">
        <v>1549</v>
      </c>
      <c r="H31" s="9" t="s">
        <v>5152</v>
      </c>
      <c r="I31" s="25" t="s">
        <v>8180</v>
      </c>
    </row>
    <row r="32" spans="1:9" ht="33">
      <c r="A32" s="9" t="s">
        <v>5314</v>
      </c>
      <c r="B32" s="18" t="s">
        <v>5345</v>
      </c>
      <c r="C32" s="32" t="s">
        <v>5346</v>
      </c>
      <c r="D32" s="9" t="s">
        <v>5332</v>
      </c>
      <c r="E32" s="12" t="s">
        <v>2987</v>
      </c>
      <c r="F32" s="14" t="s">
        <v>1549</v>
      </c>
      <c r="G32" s="14" t="s">
        <v>1549</v>
      </c>
      <c r="H32" s="9" t="s">
        <v>5153</v>
      </c>
      <c r="I32" s="25" t="s">
        <v>8180</v>
      </c>
    </row>
    <row r="33" spans="1:9" ht="16.5">
      <c r="A33" s="9" t="s">
        <v>5315</v>
      </c>
      <c r="B33" s="18" t="s">
        <v>5347</v>
      </c>
      <c r="C33" s="32" t="s">
        <v>5348</v>
      </c>
      <c r="D33" s="9" t="s">
        <v>5333</v>
      </c>
      <c r="E33" s="12" t="s">
        <v>2984</v>
      </c>
      <c r="F33" s="14" t="s">
        <v>1549</v>
      </c>
      <c r="G33" s="14" t="s">
        <v>1549</v>
      </c>
      <c r="H33" s="9" t="s">
        <v>5153</v>
      </c>
      <c r="I33" s="25" t="s">
        <v>8180</v>
      </c>
    </row>
    <row r="34" spans="1:9" ht="16.5">
      <c r="A34" s="9" t="s">
        <v>5316</v>
      </c>
      <c r="B34" s="18" t="s">
        <v>5349</v>
      </c>
      <c r="C34" s="32" t="s">
        <v>5319</v>
      </c>
      <c r="D34" s="9" t="s">
        <v>5334</v>
      </c>
      <c r="E34" s="12" t="s">
        <v>2984</v>
      </c>
      <c r="F34" s="14" t="s">
        <v>1549</v>
      </c>
      <c r="G34" s="14" t="s">
        <v>1549</v>
      </c>
      <c r="H34" s="9" t="s">
        <v>5153</v>
      </c>
      <c r="I34" s="25" t="s">
        <v>8180</v>
      </c>
    </row>
    <row r="35" spans="1:9" ht="16.5">
      <c r="A35" s="9" t="s">
        <v>5317</v>
      </c>
      <c r="B35" s="18" t="s">
        <v>5350</v>
      </c>
      <c r="C35" s="32" t="s">
        <v>5351</v>
      </c>
      <c r="D35" s="9" t="s">
        <v>5335</v>
      </c>
      <c r="E35" s="12" t="s">
        <v>2984</v>
      </c>
      <c r="F35" s="14" t="s">
        <v>1549</v>
      </c>
      <c r="G35" s="14" t="s">
        <v>1549</v>
      </c>
      <c r="H35" s="9" t="s">
        <v>5153</v>
      </c>
      <c r="I35" s="25" t="s">
        <v>8180</v>
      </c>
    </row>
    <row r="36" spans="1:9" ht="16.5">
      <c r="A36" s="9" t="s">
        <v>5318</v>
      </c>
      <c r="B36" s="18" t="s">
        <v>5352</v>
      </c>
      <c r="C36" s="32" t="s">
        <v>5320</v>
      </c>
      <c r="D36" s="9" t="s">
        <v>5336</v>
      </c>
      <c r="E36" s="12" t="s">
        <v>2987</v>
      </c>
      <c r="F36" s="14" t="s">
        <v>1549</v>
      </c>
      <c r="G36" s="14" t="s">
        <v>1549</v>
      </c>
      <c r="H36" s="9" t="s">
        <v>5153</v>
      </c>
      <c r="I36" s="25" t="s">
        <v>8180</v>
      </c>
    </row>
    <row r="37" spans="1:9" ht="16.5">
      <c r="A37" s="14" t="s">
        <v>7141</v>
      </c>
      <c r="B37" s="16" t="s">
        <v>7142</v>
      </c>
      <c r="C37" s="16" t="s">
        <v>7143</v>
      </c>
      <c r="D37" s="14" t="s">
        <v>7144</v>
      </c>
      <c r="E37" s="12" t="s">
        <v>2984</v>
      </c>
      <c r="F37" s="14" t="s">
        <v>1549</v>
      </c>
      <c r="G37" s="14" t="s">
        <v>1549</v>
      </c>
      <c r="H37" s="55">
        <v>45027</v>
      </c>
      <c r="I37" s="90" t="s">
        <v>7149</v>
      </c>
    </row>
    <row r="38" spans="1:9" ht="16.5">
      <c r="A38" s="14" t="s">
        <v>7145</v>
      </c>
      <c r="B38" s="16" t="s">
        <v>7146</v>
      </c>
      <c r="C38" s="16" t="s">
        <v>7147</v>
      </c>
      <c r="D38" s="14" t="s">
        <v>7148</v>
      </c>
      <c r="E38" s="12" t="s">
        <v>2987</v>
      </c>
      <c r="F38" s="14" t="s">
        <v>1549</v>
      </c>
      <c r="G38" s="14" t="s">
        <v>1549</v>
      </c>
      <c r="H38" s="55">
        <v>45027</v>
      </c>
      <c r="I38" s="90" t="s">
        <v>7149</v>
      </c>
    </row>
  </sheetData>
  <sortState xmlns:xlrd2="http://schemas.microsoft.com/office/spreadsheetml/2017/richdata2" ref="A2:I38">
    <sortCondition ref="A2:A38"/>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7">
    <tabColor rgb="FFFFFF00"/>
  </sheetPr>
  <dimension ref="A1:I51"/>
  <sheetViews>
    <sheetView zoomScaleNormal="100" workbookViewId="0">
      <pane ySplit="1" topLeftCell="A35"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7"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ht="47.25">
      <c r="A2" s="12" t="s">
        <v>39</v>
      </c>
      <c r="B2" s="13" t="s">
        <v>3474</v>
      </c>
      <c r="C2" s="13" t="s">
        <v>3006</v>
      </c>
      <c r="D2" s="12" t="s">
        <v>40</v>
      </c>
      <c r="E2" s="12" t="s">
        <v>3007</v>
      </c>
      <c r="F2" s="9">
        <v>0</v>
      </c>
      <c r="G2" s="9">
        <v>1</v>
      </c>
      <c r="H2" s="12" t="s">
        <v>271</v>
      </c>
      <c r="I2" s="25" t="s">
        <v>8191</v>
      </c>
    </row>
    <row r="3" spans="1:9" ht="47.25">
      <c r="A3" s="12" t="s">
        <v>80</v>
      </c>
      <c r="B3" s="13" t="s">
        <v>3495</v>
      </c>
      <c r="C3" s="13" t="s">
        <v>3021</v>
      </c>
      <c r="D3" s="12" t="s">
        <v>81</v>
      </c>
      <c r="E3" s="12" t="s">
        <v>3001</v>
      </c>
      <c r="F3" s="9">
        <v>0</v>
      </c>
      <c r="G3" s="9">
        <v>5</v>
      </c>
      <c r="H3" s="12" t="s">
        <v>271</v>
      </c>
      <c r="I3" s="25" t="s">
        <v>8191</v>
      </c>
    </row>
    <row r="4" spans="1:9" ht="31.5">
      <c r="A4" s="12" t="s">
        <v>85</v>
      </c>
      <c r="B4" s="13" t="s">
        <v>3496</v>
      </c>
      <c r="C4" s="13" t="s">
        <v>3022</v>
      </c>
      <c r="D4" s="12" t="s">
        <v>86</v>
      </c>
      <c r="E4" s="12" t="s">
        <v>3001</v>
      </c>
      <c r="F4" s="9">
        <v>0</v>
      </c>
      <c r="G4" s="9">
        <v>5</v>
      </c>
      <c r="H4" s="12" t="s">
        <v>271</v>
      </c>
      <c r="I4" s="25" t="s">
        <v>8191</v>
      </c>
    </row>
    <row r="5" spans="1:9" ht="48.75">
      <c r="A5" s="12" t="s">
        <v>122</v>
      </c>
      <c r="B5" s="13" t="s">
        <v>3039</v>
      </c>
      <c r="C5" s="13" t="s">
        <v>3040</v>
      </c>
      <c r="D5" s="12" t="s">
        <v>123</v>
      </c>
      <c r="E5" s="12" t="s">
        <v>3001</v>
      </c>
      <c r="F5" s="9">
        <v>0</v>
      </c>
      <c r="G5" s="9">
        <v>13</v>
      </c>
      <c r="H5" s="12" t="s">
        <v>271</v>
      </c>
      <c r="I5" s="25" t="s">
        <v>8191</v>
      </c>
    </row>
    <row r="6" spans="1:9" ht="16.5">
      <c r="A6" s="12" t="s">
        <v>104</v>
      </c>
      <c r="B6" s="13" t="s">
        <v>3508</v>
      </c>
      <c r="C6" s="13" t="s">
        <v>105</v>
      </c>
      <c r="D6" s="12" t="s">
        <v>106</v>
      </c>
      <c r="E6" s="12" t="s">
        <v>3001</v>
      </c>
      <c r="F6" s="9">
        <v>0</v>
      </c>
      <c r="G6" s="9">
        <v>17</v>
      </c>
      <c r="H6" s="12" t="s">
        <v>271</v>
      </c>
      <c r="I6" s="25" t="s">
        <v>8191</v>
      </c>
    </row>
    <row r="7" spans="1:9" ht="16.5">
      <c r="A7" s="12" t="s">
        <v>107</v>
      </c>
      <c r="B7" s="13" t="s">
        <v>3508</v>
      </c>
      <c r="C7" s="13" t="s">
        <v>105</v>
      </c>
      <c r="D7" s="12" t="s">
        <v>108</v>
      </c>
      <c r="E7" s="12" t="s">
        <v>3001</v>
      </c>
      <c r="F7" s="9">
        <v>0</v>
      </c>
      <c r="G7" s="9">
        <v>17</v>
      </c>
      <c r="H7" s="12" t="s">
        <v>271</v>
      </c>
      <c r="I7" s="25" t="s">
        <v>8191</v>
      </c>
    </row>
    <row r="8" spans="1:9" ht="33">
      <c r="A8" s="12" t="s">
        <v>96</v>
      </c>
      <c r="B8" s="13" t="s">
        <v>3023</v>
      </c>
      <c r="C8" s="13" t="s">
        <v>3024</v>
      </c>
      <c r="D8" s="12" t="s">
        <v>97</v>
      </c>
      <c r="E8" s="12" t="s">
        <v>3001</v>
      </c>
      <c r="F8" s="9">
        <v>0</v>
      </c>
      <c r="G8" s="9">
        <v>9</v>
      </c>
      <c r="H8" s="12" t="s">
        <v>271</v>
      </c>
      <c r="I8" s="25" t="s">
        <v>8191</v>
      </c>
    </row>
    <row r="9" spans="1:9" ht="16.5">
      <c r="A9" s="12" t="s">
        <v>98</v>
      </c>
      <c r="B9" s="13" t="s">
        <v>3509</v>
      </c>
      <c r="C9" s="13" t="s">
        <v>99</v>
      </c>
      <c r="D9" s="12" t="s">
        <v>100</v>
      </c>
      <c r="E9" s="12" t="s">
        <v>3001</v>
      </c>
      <c r="F9" s="9">
        <v>0</v>
      </c>
      <c r="G9" s="9">
        <v>17</v>
      </c>
      <c r="H9" s="12" t="s">
        <v>271</v>
      </c>
      <c r="I9" s="25" t="s">
        <v>8181</v>
      </c>
    </row>
    <row r="10" spans="1:9" ht="16.5">
      <c r="A10" s="12" t="s">
        <v>46</v>
      </c>
      <c r="B10" s="13" t="s">
        <v>3475</v>
      </c>
      <c r="C10" s="13" t="s">
        <v>3008</v>
      </c>
      <c r="D10" s="12" t="s">
        <v>47</v>
      </c>
      <c r="E10" s="12" t="s">
        <v>3001</v>
      </c>
      <c r="F10" s="9">
        <v>0</v>
      </c>
      <c r="G10" s="9">
        <v>2</v>
      </c>
      <c r="H10" s="12" t="s">
        <v>271</v>
      </c>
      <c r="I10" s="25" t="s">
        <v>8191</v>
      </c>
    </row>
    <row r="11" spans="1:9" ht="16.5">
      <c r="A11" s="12" t="s">
        <v>89</v>
      </c>
      <c r="B11" s="13" t="s">
        <v>3487</v>
      </c>
      <c r="C11" s="13" t="s">
        <v>3008</v>
      </c>
      <c r="D11" s="12" t="s">
        <v>90</v>
      </c>
      <c r="E11" s="12" t="s">
        <v>3007</v>
      </c>
      <c r="F11" s="9">
        <v>0</v>
      </c>
      <c r="G11" s="9">
        <v>3</v>
      </c>
      <c r="H11" s="12" t="s">
        <v>271</v>
      </c>
      <c r="I11" s="25" t="s">
        <v>8191</v>
      </c>
    </row>
    <row r="12" spans="1:9" ht="31.5">
      <c r="A12" s="12" t="s">
        <v>82</v>
      </c>
      <c r="B12" s="13" t="s">
        <v>3488</v>
      </c>
      <c r="C12" s="13" t="s">
        <v>83</v>
      </c>
      <c r="D12" s="12" t="s">
        <v>84</v>
      </c>
      <c r="E12" s="12" t="s">
        <v>3001</v>
      </c>
      <c r="F12" s="9">
        <v>0</v>
      </c>
      <c r="G12" s="9">
        <v>1</v>
      </c>
      <c r="H12" s="12" t="s">
        <v>271</v>
      </c>
      <c r="I12" s="25" t="s">
        <v>8191</v>
      </c>
    </row>
    <row r="13" spans="1:9" ht="16.5">
      <c r="A13" s="12" t="s">
        <v>91</v>
      </c>
      <c r="B13" s="13" t="s">
        <v>3492</v>
      </c>
      <c r="C13" s="13" t="s">
        <v>92</v>
      </c>
      <c r="D13" s="12" t="s">
        <v>93</v>
      </c>
      <c r="E13" s="12" t="s">
        <v>3001</v>
      </c>
      <c r="F13" s="9">
        <v>0</v>
      </c>
      <c r="G13" s="9">
        <v>2</v>
      </c>
      <c r="H13" s="12" t="s">
        <v>271</v>
      </c>
      <c r="I13" s="25" t="s">
        <v>8191</v>
      </c>
    </row>
    <row r="14" spans="1:9" ht="31.5">
      <c r="A14" s="12" t="s">
        <v>101</v>
      </c>
      <c r="B14" s="13" t="s">
        <v>3510</v>
      </c>
      <c r="C14" s="13" t="s">
        <v>102</v>
      </c>
      <c r="D14" s="12" t="s">
        <v>103</v>
      </c>
      <c r="E14" s="12" t="s">
        <v>3001</v>
      </c>
      <c r="F14" s="9">
        <v>0</v>
      </c>
      <c r="G14" s="9">
        <v>17</v>
      </c>
      <c r="H14" s="12" t="s">
        <v>271</v>
      </c>
      <c r="I14" s="25" t="s">
        <v>8181</v>
      </c>
    </row>
    <row r="15" spans="1:9" ht="16.5">
      <c r="A15" s="12" t="s">
        <v>124</v>
      </c>
      <c r="B15" s="13" t="s">
        <v>3504</v>
      </c>
      <c r="C15" s="13" t="s">
        <v>3037</v>
      </c>
      <c r="D15" s="12" t="s">
        <v>125</v>
      </c>
      <c r="E15" s="12" t="s">
        <v>3007</v>
      </c>
      <c r="F15" s="9">
        <v>0</v>
      </c>
      <c r="G15" s="9">
        <v>12</v>
      </c>
      <c r="H15" s="12" t="s">
        <v>271</v>
      </c>
      <c r="I15" s="25" t="s">
        <v>8191</v>
      </c>
    </row>
    <row r="16" spans="1:9" ht="33">
      <c r="A16" s="12" t="s">
        <v>111</v>
      </c>
      <c r="B16" s="13" t="s">
        <v>3031</v>
      </c>
      <c r="C16" s="13" t="s">
        <v>3032</v>
      </c>
      <c r="D16" s="12" t="s">
        <v>112</v>
      </c>
      <c r="E16" s="12" t="s">
        <v>3001</v>
      </c>
      <c r="F16" s="9">
        <v>0</v>
      </c>
      <c r="G16" s="9">
        <v>6</v>
      </c>
      <c r="H16" s="12" t="s">
        <v>271</v>
      </c>
      <c r="I16" s="25" t="s">
        <v>8191</v>
      </c>
    </row>
    <row r="17" spans="1:9" ht="16.5">
      <c r="A17" s="12" t="s">
        <v>109</v>
      </c>
      <c r="B17" s="13" t="s">
        <v>3505</v>
      </c>
      <c r="C17" s="13" t="s">
        <v>3036</v>
      </c>
      <c r="D17" s="12" t="s">
        <v>110</v>
      </c>
      <c r="E17" s="12" t="s">
        <v>3001</v>
      </c>
      <c r="F17" s="9">
        <v>0</v>
      </c>
      <c r="G17" s="9">
        <v>12</v>
      </c>
      <c r="H17" s="12" t="s">
        <v>271</v>
      </c>
      <c r="I17" s="25" t="s">
        <v>8191</v>
      </c>
    </row>
    <row r="18" spans="1:9" ht="31.5">
      <c r="A18" s="12" t="s">
        <v>225</v>
      </c>
      <c r="B18" s="13" t="s">
        <v>3507</v>
      </c>
      <c r="C18" s="13" t="s">
        <v>3038</v>
      </c>
      <c r="D18" s="12" t="s">
        <v>226</v>
      </c>
      <c r="E18" s="12" t="s">
        <v>3001</v>
      </c>
      <c r="F18" s="9">
        <v>0</v>
      </c>
      <c r="G18" s="9">
        <v>13</v>
      </c>
      <c r="H18" s="12" t="s">
        <v>271</v>
      </c>
      <c r="I18" s="25" t="s">
        <v>8191</v>
      </c>
    </row>
    <row r="19" spans="1:9" ht="31.5">
      <c r="A19" s="12" t="s">
        <v>44</v>
      </c>
      <c r="B19" s="13" t="s">
        <v>3479</v>
      </c>
      <c r="C19" s="13" t="s">
        <v>3014</v>
      </c>
      <c r="D19" s="12" t="s">
        <v>45</v>
      </c>
      <c r="E19" s="12" t="s">
        <v>3007</v>
      </c>
      <c r="F19" s="9">
        <v>0</v>
      </c>
      <c r="G19" s="9">
        <v>1</v>
      </c>
      <c r="H19" s="12" t="s">
        <v>295</v>
      </c>
      <c r="I19" s="25" t="s">
        <v>8190</v>
      </c>
    </row>
    <row r="20" spans="1:9" ht="16.5">
      <c r="A20" s="12" t="s">
        <v>63</v>
      </c>
      <c r="B20" s="13" t="s">
        <v>3480</v>
      </c>
      <c r="C20" s="13" t="s">
        <v>3013</v>
      </c>
      <c r="D20" s="12" t="s">
        <v>64</v>
      </c>
      <c r="E20" s="12" t="s">
        <v>5124</v>
      </c>
      <c r="F20" s="9">
        <v>0</v>
      </c>
      <c r="G20" s="9">
        <v>1</v>
      </c>
      <c r="H20" s="12" t="s">
        <v>295</v>
      </c>
      <c r="I20" s="25" t="s">
        <v>8190</v>
      </c>
    </row>
    <row r="21" spans="1:9" ht="16.5">
      <c r="A21" s="12" t="s">
        <v>227</v>
      </c>
      <c r="B21" s="13" t="s">
        <v>3503</v>
      </c>
      <c r="C21" s="13" t="s">
        <v>3033</v>
      </c>
      <c r="D21" s="12" t="s">
        <v>228</v>
      </c>
      <c r="E21" s="12" t="s">
        <v>3007</v>
      </c>
      <c r="F21" s="9">
        <v>0</v>
      </c>
      <c r="G21" s="9">
        <v>11</v>
      </c>
      <c r="H21" s="12" t="s">
        <v>295</v>
      </c>
      <c r="I21" s="25" t="s">
        <v>8190</v>
      </c>
    </row>
    <row r="22" spans="1:9" ht="16.5">
      <c r="A22" s="12" t="s">
        <v>67</v>
      </c>
      <c r="B22" s="13" t="s">
        <v>3476</v>
      </c>
      <c r="C22" s="13" t="s">
        <v>3011</v>
      </c>
      <c r="D22" s="12" t="s">
        <v>68</v>
      </c>
      <c r="E22" s="12" t="s">
        <v>3001</v>
      </c>
      <c r="F22" s="9">
        <v>0</v>
      </c>
      <c r="G22" s="9">
        <v>1</v>
      </c>
      <c r="H22" s="12" t="s">
        <v>299</v>
      </c>
      <c r="I22" s="25" t="s">
        <v>8186</v>
      </c>
    </row>
    <row r="23" spans="1:9" ht="16.5">
      <c r="A23" s="12" t="s">
        <v>117</v>
      </c>
      <c r="B23" s="13" t="s">
        <v>3490</v>
      </c>
      <c r="C23" s="13" t="s">
        <v>118</v>
      </c>
      <c r="D23" s="12" t="s">
        <v>119</v>
      </c>
      <c r="E23" s="12" t="s">
        <v>3001</v>
      </c>
      <c r="F23" s="9">
        <v>0</v>
      </c>
      <c r="G23" s="9">
        <v>4</v>
      </c>
      <c r="H23" s="12" t="s">
        <v>299</v>
      </c>
      <c r="I23" s="25" t="s">
        <v>8186</v>
      </c>
    </row>
    <row r="24" spans="1:9" ht="16.5">
      <c r="A24" s="12" t="s">
        <v>73</v>
      </c>
      <c r="B24" s="13" t="s">
        <v>3493</v>
      </c>
      <c r="C24" s="13" t="s">
        <v>74</v>
      </c>
      <c r="D24" s="12" t="s">
        <v>75</v>
      </c>
      <c r="E24" s="12" t="s">
        <v>3001</v>
      </c>
      <c r="F24" s="9">
        <v>0</v>
      </c>
      <c r="G24" s="9">
        <v>3</v>
      </c>
      <c r="H24" s="12" t="s">
        <v>299</v>
      </c>
      <c r="I24" s="25" t="s">
        <v>8187</v>
      </c>
    </row>
    <row r="25" spans="1:9" ht="16.5">
      <c r="A25" s="12" t="s">
        <v>41</v>
      </c>
      <c r="B25" s="13" t="s">
        <v>3472</v>
      </c>
      <c r="C25" s="13" t="s">
        <v>42</v>
      </c>
      <c r="D25" s="12" t="s">
        <v>43</v>
      </c>
      <c r="E25" s="12" t="s">
        <v>3001</v>
      </c>
      <c r="F25" s="9">
        <v>0</v>
      </c>
      <c r="G25" s="9">
        <v>1</v>
      </c>
      <c r="H25" s="12" t="s">
        <v>299</v>
      </c>
      <c r="I25" s="25" t="s">
        <v>8186</v>
      </c>
    </row>
    <row r="26" spans="1:9" ht="16.5">
      <c r="A26" s="12" t="s">
        <v>78</v>
      </c>
      <c r="B26" s="13" t="s">
        <v>3484</v>
      </c>
      <c r="C26" s="13" t="s">
        <v>3017</v>
      </c>
      <c r="D26" s="12" t="s">
        <v>79</v>
      </c>
      <c r="E26" s="12" t="s">
        <v>3001</v>
      </c>
      <c r="F26" s="9">
        <v>0</v>
      </c>
      <c r="G26" s="9">
        <v>1</v>
      </c>
      <c r="H26" s="12" t="s">
        <v>299</v>
      </c>
      <c r="I26" s="25" t="s">
        <v>8186</v>
      </c>
    </row>
    <row r="27" spans="1:9" ht="16.5">
      <c r="A27" s="12" t="s">
        <v>76</v>
      </c>
      <c r="B27" s="13" t="s">
        <v>3485</v>
      </c>
      <c r="C27" s="13" t="s">
        <v>3016</v>
      </c>
      <c r="D27" s="12" t="s">
        <v>77</v>
      </c>
      <c r="E27" s="12" t="s">
        <v>3001</v>
      </c>
      <c r="F27" s="9">
        <v>0</v>
      </c>
      <c r="G27" s="9">
        <v>1</v>
      </c>
      <c r="H27" s="12" t="s">
        <v>299</v>
      </c>
      <c r="I27" s="25" t="s">
        <v>8186</v>
      </c>
    </row>
    <row r="28" spans="1:9" ht="31.5">
      <c r="A28" s="12" t="s">
        <v>126</v>
      </c>
      <c r="B28" s="13" t="s">
        <v>3491</v>
      </c>
      <c r="C28" s="13" t="s">
        <v>3018</v>
      </c>
      <c r="D28" s="12" t="s">
        <v>127</v>
      </c>
      <c r="E28" s="12" t="s">
        <v>3001</v>
      </c>
      <c r="F28" s="9">
        <v>0</v>
      </c>
      <c r="G28" s="9">
        <v>3</v>
      </c>
      <c r="H28" s="12" t="s">
        <v>299</v>
      </c>
      <c r="I28" s="25" t="s">
        <v>8186</v>
      </c>
    </row>
    <row r="29" spans="1:9" ht="31.5">
      <c r="A29" s="12" t="s">
        <v>94</v>
      </c>
      <c r="B29" s="13" t="s">
        <v>3486</v>
      </c>
      <c r="C29" s="13" t="s">
        <v>3018</v>
      </c>
      <c r="D29" s="12" t="s">
        <v>95</v>
      </c>
      <c r="E29" s="12" t="s">
        <v>3001</v>
      </c>
      <c r="F29" s="9">
        <v>0</v>
      </c>
      <c r="G29" s="9">
        <v>3</v>
      </c>
      <c r="H29" s="12" t="s">
        <v>299</v>
      </c>
      <c r="I29" s="25" t="s">
        <v>8186</v>
      </c>
    </row>
    <row r="30" spans="1:9" ht="16.5">
      <c r="A30" s="12" t="s">
        <v>55</v>
      </c>
      <c r="B30" s="13" t="s">
        <v>3473</v>
      </c>
      <c r="C30" s="13" t="s">
        <v>3005</v>
      </c>
      <c r="D30" s="12" t="s">
        <v>56</v>
      </c>
      <c r="E30" s="12" t="s">
        <v>3001</v>
      </c>
      <c r="F30" s="9">
        <v>0</v>
      </c>
      <c r="G30" s="9">
        <v>1</v>
      </c>
      <c r="H30" s="12" t="s">
        <v>299</v>
      </c>
      <c r="I30" s="25" t="s">
        <v>8186</v>
      </c>
    </row>
    <row r="31" spans="1:9" ht="31.5">
      <c r="A31" s="12" t="s">
        <v>231</v>
      </c>
      <c r="B31" s="13" t="s">
        <v>3500</v>
      </c>
      <c r="C31" s="13" t="s">
        <v>3030</v>
      </c>
      <c r="D31" s="12" t="s">
        <v>232</v>
      </c>
      <c r="E31" s="12" t="s">
        <v>3001</v>
      </c>
      <c r="F31" s="9">
        <v>0</v>
      </c>
      <c r="G31" s="9">
        <v>8</v>
      </c>
      <c r="H31" s="12" t="s">
        <v>299</v>
      </c>
      <c r="I31" s="25" t="s">
        <v>8187</v>
      </c>
    </row>
    <row r="32" spans="1:9" ht="31.5">
      <c r="A32" s="12" t="s">
        <v>235</v>
      </c>
      <c r="B32" s="13" t="s">
        <v>3502</v>
      </c>
      <c r="C32" s="13" t="s">
        <v>3034</v>
      </c>
      <c r="D32" s="12" t="s">
        <v>236</v>
      </c>
      <c r="E32" s="12" t="s">
        <v>3001</v>
      </c>
      <c r="F32" s="9">
        <v>0</v>
      </c>
      <c r="G32" s="9">
        <v>10</v>
      </c>
      <c r="H32" s="12" t="s">
        <v>299</v>
      </c>
      <c r="I32" s="25" t="s">
        <v>8186</v>
      </c>
    </row>
    <row r="33" spans="1:9" ht="16.5">
      <c r="A33" s="12" t="s">
        <v>120</v>
      </c>
      <c r="B33" s="13" t="s">
        <v>3494</v>
      </c>
      <c r="C33" s="13" t="s">
        <v>3020</v>
      </c>
      <c r="D33" s="12" t="s">
        <v>121</v>
      </c>
      <c r="E33" s="12" t="s">
        <v>3001</v>
      </c>
      <c r="F33" s="9">
        <v>0</v>
      </c>
      <c r="G33" s="9">
        <v>5</v>
      </c>
      <c r="H33" s="12" t="s">
        <v>299</v>
      </c>
      <c r="I33" s="25" t="s">
        <v>8186</v>
      </c>
    </row>
    <row r="34" spans="1:9" ht="16.5">
      <c r="A34" s="12" t="s">
        <v>65</v>
      </c>
      <c r="B34" s="13" t="s">
        <v>3477</v>
      </c>
      <c r="C34" s="13" t="s">
        <v>3010</v>
      </c>
      <c r="D34" s="12" t="s">
        <v>66</v>
      </c>
      <c r="E34" s="12" t="s">
        <v>3001</v>
      </c>
      <c r="F34" s="9">
        <v>0</v>
      </c>
      <c r="G34" s="9">
        <v>2</v>
      </c>
      <c r="H34" s="12" t="s">
        <v>299</v>
      </c>
      <c r="I34" s="25" t="s">
        <v>8186</v>
      </c>
    </row>
    <row r="35" spans="1:9" ht="16.5">
      <c r="A35" s="12" t="s">
        <v>71</v>
      </c>
      <c r="B35" s="13" t="s">
        <v>3478</v>
      </c>
      <c r="C35" s="13" t="s">
        <v>3012</v>
      </c>
      <c r="D35" s="12" t="s">
        <v>72</v>
      </c>
      <c r="E35" s="12" t="s">
        <v>3001</v>
      </c>
      <c r="F35" s="9">
        <v>0</v>
      </c>
      <c r="G35" s="9">
        <v>3</v>
      </c>
      <c r="H35" s="12" t="s">
        <v>299</v>
      </c>
      <c r="I35" s="25" t="s">
        <v>8186</v>
      </c>
    </row>
    <row r="36" spans="1:9" ht="16.5">
      <c r="A36" s="12" t="s">
        <v>115</v>
      </c>
      <c r="B36" s="13" t="s">
        <v>3501</v>
      </c>
      <c r="C36" s="13" t="s">
        <v>3026</v>
      </c>
      <c r="D36" s="12" t="s">
        <v>116</v>
      </c>
      <c r="E36" s="12" t="s">
        <v>3001</v>
      </c>
      <c r="F36" s="9">
        <v>0</v>
      </c>
      <c r="G36" s="9">
        <v>11</v>
      </c>
      <c r="H36" s="12" t="s">
        <v>317</v>
      </c>
      <c r="I36" s="25" t="s">
        <v>8188</v>
      </c>
    </row>
    <row r="37" spans="1:9" ht="16.5">
      <c r="A37" s="12" t="s">
        <v>32</v>
      </c>
      <c r="B37" s="13" t="s">
        <v>3497</v>
      </c>
      <c r="C37" s="13" t="s">
        <v>3019</v>
      </c>
      <c r="D37" s="12" t="s">
        <v>33</v>
      </c>
      <c r="E37" s="12" t="s">
        <v>3001</v>
      </c>
      <c r="F37" s="9">
        <v>0</v>
      </c>
      <c r="G37" s="9">
        <v>5</v>
      </c>
      <c r="H37" s="12" t="s">
        <v>317</v>
      </c>
      <c r="I37" s="25" t="s">
        <v>8188</v>
      </c>
    </row>
    <row r="38" spans="1:9" ht="16.5">
      <c r="A38" s="12" t="s">
        <v>229</v>
      </c>
      <c r="B38" s="13" t="s">
        <v>3498</v>
      </c>
      <c r="C38" s="13" t="s">
        <v>3025</v>
      </c>
      <c r="D38" s="12" t="s">
        <v>230</v>
      </c>
      <c r="E38" s="12" t="s">
        <v>3001</v>
      </c>
      <c r="F38" s="9">
        <v>0</v>
      </c>
      <c r="G38" s="9">
        <v>5</v>
      </c>
      <c r="H38" s="12" t="s">
        <v>317</v>
      </c>
      <c r="I38" s="25" t="s">
        <v>8189</v>
      </c>
    </row>
    <row r="39" spans="1:9" ht="16.5">
      <c r="A39" s="12" t="s">
        <v>69</v>
      </c>
      <c r="B39" s="13" t="s">
        <v>3499</v>
      </c>
      <c r="C39" s="13" t="s">
        <v>3029</v>
      </c>
      <c r="D39" s="12" t="s">
        <v>70</v>
      </c>
      <c r="E39" s="12" t="s">
        <v>3001</v>
      </c>
      <c r="F39" s="9">
        <v>0</v>
      </c>
      <c r="G39" s="9">
        <v>6</v>
      </c>
      <c r="H39" s="12" t="s">
        <v>317</v>
      </c>
      <c r="I39" s="25" t="s">
        <v>8188</v>
      </c>
    </row>
    <row r="40" spans="1:9" ht="16.5">
      <c r="A40" s="12" t="s">
        <v>53</v>
      </c>
      <c r="B40" s="13" t="s">
        <v>3481</v>
      </c>
      <c r="C40" s="13" t="s">
        <v>3009</v>
      </c>
      <c r="D40" s="12" t="s">
        <v>54</v>
      </c>
      <c r="E40" s="12" t="s">
        <v>3001</v>
      </c>
      <c r="F40" s="9">
        <v>0</v>
      </c>
      <c r="G40" s="9">
        <v>3</v>
      </c>
      <c r="H40" s="12" t="s">
        <v>317</v>
      </c>
      <c r="I40" s="25" t="s">
        <v>8188</v>
      </c>
    </row>
    <row r="41" spans="1:9" ht="16.5">
      <c r="A41" s="12" t="s">
        <v>30</v>
      </c>
      <c r="B41" s="13" t="s">
        <v>3467</v>
      </c>
      <c r="C41" s="13" t="s">
        <v>3003</v>
      </c>
      <c r="D41" s="12" t="s">
        <v>31</v>
      </c>
      <c r="E41" s="12" t="s">
        <v>3001</v>
      </c>
      <c r="F41" s="9">
        <v>0</v>
      </c>
      <c r="G41" s="9">
        <v>1</v>
      </c>
      <c r="H41" s="12" t="s">
        <v>317</v>
      </c>
      <c r="I41" s="25" t="s">
        <v>8188</v>
      </c>
    </row>
    <row r="42" spans="1:9" ht="16.5">
      <c r="A42" s="12" t="s">
        <v>233</v>
      </c>
      <c r="B42" s="13" t="s">
        <v>3027</v>
      </c>
      <c r="C42" s="16" t="s">
        <v>3028</v>
      </c>
      <c r="D42" s="12" t="s">
        <v>234</v>
      </c>
      <c r="E42" s="12" t="s">
        <v>3001</v>
      </c>
      <c r="F42" s="9">
        <v>0</v>
      </c>
      <c r="G42" s="9">
        <v>8</v>
      </c>
      <c r="H42" s="12" t="s">
        <v>317</v>
      </c>
      <c r="I42" s="25" t="s">
        <v>8188</v>
      </c>
    </row>
    <row r="43" spans="1:9" ht="16.5">
      <c r="A43" s="12" t="s">
        <v>57</v>
      </c>
      <c r="B43" s="13" t="s">
        <v>3468</v>
      </c>
      <c r="C43" s="13" t="s">
        <v>58</v>
      </c>
      <c r="D43" s="12" t="s">
        <v>59</v>
      </c>
      <c r="E43" s="12" t="s">
        <v>3001</v>
      </c>
      <c r="F43" s="9">
        <v>0</v>
      </c>
      <c r="G43" s="9">
        <v>1</v>
      </c>
      <c r="H43" s="12" t="s">
        <v>317</v>
      </c>
      <c r="I43" s="25" t="s">
        <v>8188</v>
      </c>
    </row>
    <row r="44" spans="1:9" ht="16.5">
      <c r="A44" s="12" t="s">
        <v>34</v>
      </c>
      <c r="B44" s="13" t="s">
        <v>3466</v>
      </c>
      <c r="C44" s="13" t="s">
        <v>35</v>
      </c>
      <c r="D44" s="12" t="s">
        <v>36</v>
      </c>
      <c r="E44" s="12" t="s">
        <v>3001</v>
      </c>
      <c r="F44" s="9">
        <v>0</v>
      </c>
      <c r="G44" s="9">
        <v>0</v>
      </c>
      <c r="H44" s="12" t="s">
        <v>317</v>
      </c>
      <c r="I44" s="25" t="s">
        <v>8188</v>
      </c>
    </row>
    <row r="45" spans="1:9" ht="16.5">
      <c r="A45" s="12" t="s">
        <v>37</v>
      </c>
      <c r="B45" s="13" t="s">
        <v>3469</v>
      </c>
      <c r="C45" s="13" t="s">
        <v>3002</v>
      </c>
      <c r="D45" s="12" t="s">
        <v>38</v>
      </c>
      <c r="E45" s="12" t="s">
        <v>3001</v>
      </c>
      <c r="F45" s="9">
        <v>0</v>
      </c>
      <c r="G45" s="9">
        <v>2</v>
      </c>
      <c r="H45" s="12" t="s">
        <v>317</v>
      </c>
      <c r="I45" s="25" t="s">
        <v>8189</v>
      </c>
    </row>
    <row r="46" spans="1:9" ht="16.5">
      <c r="A46" s="12" t="s">
        <v>50</v>
      </c>
      <c r="B46" s="13" t="s">
        <v>3470</v>
      </c>
      <c r="C46" s="13" t="s">
        <v>51</v>
      </c>
      <c r="D46" s="12" t="s">
        <v>52</v>
      </c>
      <c r="E46" s="12" t="s">
        <v>3001</v>
      </c>
      <c r="F46" s="9">
        <v>0</v>
      </c>
      <c r="G46" s="9">
        <v>0</v>
      </c>
      <c r="H46" s="12" t="s">
        <v>317</v>
      </c>
      <c r="I46" s="25" t="s">
        <v>8188</v>
      </c>
    </row>
    <row r="47" spans="1:9" ht="16.5">
      <c r="A47" s="12" t="s">
        <v>6042</v>
      </c>
      <c r="B47" s="13" t="s">
        <v>3506</v>
      </c>
      <c r="C47" s="16" t="s">
        <v>3035</v>
      </c>
      <c r="D47" s="12" t="s">
        <v>60</v>
      </c>
      <c r="E47" s="12" t="s">
        <v>3001</v>
      </c>
      <c r="F47" s="9">
        <v>0</v>
      </c>
      <c r="G47" s="9">
        <v>16</v>
      </c>
      <c r="H47" s="12" t="s">
        <v>317</v>
      </c>
      <c r="I47" s="25" t="s">
        <v>8188</v>
      </c>
    </row>
    <row r="48" spans="1:9" ht="16.5">
      <c r="A48" s="12" t="s">
        <v>87</v>
      </c>
      <c r="B48" s="13" t="s">
        <v>3482</v>
      </c>
      <c r="C48" s="13" t="s">
        <v>3015</v>
      </c>
      <c r="D48" s="12" t="s">
        <v>88</v>
      </c>
      <c r="E48" s="12" t="s">
        <v>3001</v>
      </c>
      <c r="F48" s="9">
        <v>0</v>
      </c>
      <c r="G48" s="9">
        <v>2</v>
      </c>
      <c r="H48" s="12" t="s">
        <v>317</v>
      </c>
      <c r="I48" s="25" t="s">
        <v>8188</v>
      </c>
    </row>
    <row r="49" spans="1:9" ht="31.5">
      <c r="A49" s="12" t="s">
        <v>113</v>
      </c>
      <c r="B49" s="13" t="s">
        <v>3489</v>
      </c>
      <c r="C49" s="13" t="s">
        <v>3015</v>
      </c>
      <c r="D49" s="12" t="s">
        <v>114</v>
      </c>
      <c r="E49" s="12" t="s">
        <v>3001</v>
      </c>
      <c r="F49" s="9">
        <v>0</v>
      </c>
      <c r="G49" s="9">
        <v>4</v>
      </c>
      <c r="H49" s="12" t="s">
        <v>317</v>
      </c>
      <c r="I49" s="25" t="s">
        <v>8188</v>
      </c>
    </row>
    <row r="50" spans="1:9" ht="31.5">
      <c r="A50" s="12" t="s">
        <v>48</v>
      </c>
      <c r="B50" s="13" t="s">
        <v>3471</v>
      </c>
      <c r="C50" s="13" t="s">
        <v>3004</v>
      </c>
      <c r="D50" s="12" t="s">
        <v>49</v>
      </c>
      <c r="E50" s="12" t="s">
        <v>3406</v>
      </c>
      <c r="F50" s="9">
        <v>0</v>
      </c>
      <c r="G50" s="9">
        <v>2</v>
      </c>
      <c r="H50" s="12" t="s">
        <v>317</v>
      </c>
      <c r="I50" s="25" t="s">
        <v>8188</v>
      </c>
    </row>
    <row r="51" spans="1:9" ht="16.5">
      <c r="A51" s="12" t="s">
        <v>61</v>
      </c>
      <c r="B51" s="13" t="s">
        <v>3483</v>
      </c>
      <c r="C51" s="13" t="s">
        <v>3004</v>
      </c>
      <c r="D51" s="12" t="s">
        <v>62</v>
      </c>
      <c r="E51" s="12" t="s">
        <v>3001</v>
      </c>
      <c r="F51" s="9">
        <v>0</v>
      </c>
      <c r="G51" s="9">
        <v>3</v>
      </c>
      <c r="H51" s="12" t="s">
        <v>317</v>
      </c>
      <c r="I51" s="25" t="s">
        <v>8188</v>
      </c>
    </row>
  </sheetData>
  <sortState xmlns:xlrd2="http://schemas.microsoft.com/office/spreadsheetml/2017/richdata2" ref="A2:I52">
    <sortCondition descending="1" ref="I2:I5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3">
    <tabColor rgb="FFFFFF00"/>
  </sheetPr>
  <dimension ref="A1:I10"/>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4" customWidth="1"/>
    <col min="3" max="3" width="30.6640625" style="4" customWidth="1"/>
    <col min="4" max="4" width="30.6640625" style="5" customWidth="1"/>
    <col min="5" max="5" width="12.6640625" style="5" customWidth="1"/>
    <col min="6" max="6" width="16.5" style="5" customWidth="1"/>
    <col min="7" max="7" width="15.6640625" style="62"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8519</v>
      </c>
      <c r="G1" s="8" t="s">
        <v>6460</v>
      </c>
      <c r="H1" s="8" t="s">
        <v>1418</v>
      </c>
      <c r="I1" s="24" t="s">
        <v>2963</v>
      </c>
    </row>
    <row r="2" spans="1:9" s="17" customFormat="1" ht="16.5">
      <c r="A2" s="12" t="s">
        <v>2771</v>
      </c>
      <c r="B2" s="18" t="s">
        <v>4015</v>
      </c>
      <c r="C2" s="18" t="s">
        <v>2773</v>
      </c>
      <c r="D2" s="12" t="s">
        <v>2775</v>
      </c>
      <c r="E2" s="12" t="s">
        <v>2777</v>
      </c>
      <c r="F2" s="9">
        <v>0</v>
      </c>
      <c r="G2" s="9">
        <v>3</v>
      </c>
      <c r="H2" s="12" t="s">
        <v>2747</v>
      </c>
      <c r="I2" s="25" t="s">
        <v>8171</v>
      </c>
    </row>
    <row r="3" spans="1:9" ht="31.5">
      <c r="A3" s="12" t="s">
        <v>2772</v>
      </c>
      <c r="B3" s="18" t="s">
        <v>4016</v>
      </c>
      <c r="C3" s="18" t="s">
        <v>2774</v>
      </c>
      <c r="D3" s="12" t="s">
        <v>2776</v>
      </c>
      <c r="E3" s="12" t="s">
        <v>5111</v>
      </c>
      <c r="F3" s="12">
        <v>0</v>
      </c>
      <c r="G3" s="9">
        <v>6</v>
      </c>
      <c r="H3" s="12" t="s">
        <v>2747</v>
      </c>
      <c r="I3" s="25" t="s">
        <v>8171</v>
      </c>
    </row>
    <row r="4" spans="1:9" s="17" customFormat="1" ht="16.5">
      <c r="A4" s="9" t="s">
        <v>3207</v>
      </c>
      <c r="B4" s="13" t="s">
        <v>4012</v>
      </c>
      <c r="C4" s="15" t="s">
        <v>3208</v>
      </c>
      <c r="D4" s="12" t="s">
        <v>3211</v>
      </c>
      <c r="E4" s="12" t="s">
        <v>2777</v>
      </c>
      <c r="F4" s="9">
        <v>0</v>
      </c>
      <c r="G4" s="9">
        <v>3</v>
      </c>
      <c r="H4" s="12" t="s">
        <v>3180</v>
      </c>
      <c r="I4" s="27" t="s">
        <v>3181</v>
      </c>
    </row>
    <row r="5" spans="1:9" ht="16.5">
      <c r="A5" s="9" t="s">
        <v>3209</v>
      </c>
      <c r="B5" s="13" t="s">
        <v>4013</v>
      </c>
      <c r="C5" s="15" t="s">
        <v>3210</v>
      </c>
      <c r="D5" s="12" t="s">
        <v>3212</v>
      </c>
      <c r="E5" s="12" t="s">
        <v>2777</v>
      </c>
      <c r="F5" s="9">
        <v>0</v>
      </c>
      <c r="G5" s="9">
        <v>4</v>
      </c>
      <c r="H5" s="12" t="s">
        <v>3180</v>
      </c>
      <c r="I5" s="27" t="s">
        <v>3181</v>
      </c>
    </row>
    <row r="6" spans="1:9" s="17" customFormat="1" ht="31.5">
      <c r="A6" s="9" t="s">
        <v>5595</v>
      </c>
      <c r="B6" s="13" t="s">
        <v>4014</v>
      </c>
      <c r="C6" s="15" t="s">
        <v>3210</v>
      </c>
      <c r="D6" s="12" t="s">
        <v>3213</v>
      </c>
      <c r="E6" s="12" t="s">
        <v>2777</v>
      </c>
      <c r="F6" s="9">
        <v>0</v>
      </c>
      <c r="G6" s="9">
        <v>5</v>
      </c>
      <c r="H6" s="12" t="s">
        <v>3180</v>
      </c>
      <c r="I6" s="27" t="s">
        <v>3181</v>
      </c>
    </row>
    <row r="7" spans="1:9" ht="63">
      <c r="A7" s="14" t="s">
        <v>7232</v>
      </c>
      <c r="B7" s="16" t="s">
        <v>8169</v>
      </c>
      <c r="C7" s="16" t="s">
        <v>7233</v>
      </c>
      <c r="D7" s="14" t="s">
        <v>7235</v>
      </c>
      <c r="E7" s="12" t="s">
        <v>2777</v>
      </c>
      <c r="F7" s="9">
        <v>0</v>
      </c>
      <c r="G7" s="9">
        <v>0</v>
      </c>
      <c r="H7" s="55">
        <v>45219</v>
      </c>
      <c r="I7" s="91" t="s">
        <v>7197</v>
      </c>
    </row>
    <row r="8" spans="1:9" ht="16.5">
      <c r="A8" s="14" t="s">
        <v>7234</v>
      </c>
      <c r="B8" s="16" t="s">
        <v>8170</v>
      </c>
      <c r="C8" s="16" t="s">
        <v>8353</v>
      </c>
      <c r="D8" s="14" t="s">
        <v>7236</v>
      </c>
      <c r="E8" s="12" t="s">
        <v>2777</v>
      </c>
      <c r="F8" s="9">
        <v>0</v>
      </c>
      <c r="G8" s="9">
        <v>0</v>
      </c>
      <c r="H8" s="55">
        <v>45219</v>
      </c>
      <c r="I8" s="91" t="s">
        <v>7197</v>
      </c>
    </row>
    <row r="9" spans="1:9" ht="16.5">
      <c r="A9" s="14" t="s">
        <v>8347</v>
      </c>
      <c r="B9" s="72" t="s">
        <v>8355</v>
      </c>
      <c r="C9" s="72" t="s">
        <v>8348</v>
      </c>
      <c r="D9" s="36" t="s">
        <v>8351</v>
      </c>
      <c r="E9" s="12" t="s">
        <v>2777</v>
      </c>
      <c r="F9" s="9">
        <v>0</v>
      </c>
      <c r="G9" s="9">
        <v>0</v>
      </c>
      <c r="H9" s="55">
        <v>45219</v>
      </c>
      <c r="I9" s="91" t="s">
        <v>7344</v>
      </c>
    </row>
    <row r="10" spans="1:9" ht="31.5">
      <c r="A10" s="14" t="s">
        <v>8349</v>
      </c>
      <c r="B10" s="72" t="s">
        <v>8354</v>
      </c>
      <c r="C10" s="72" t="s">
        <v>8350</v>
      </c>
      <c r="D10" s="36" t="s">
        <v>8352</v>
      </c>
      <c r="E10" s="12" t="s">
        <v>2777</v>
      </c>
      <c r="F10" s="9">
        <v>0</v>
      </c>
      <c r="G10" s="9">
        <v>0</v>
      </c>
      <c r="H10" s="55">
        <v>44854</v>
      </c>
      <c r="I10" s="91" t="s">
        <v>7344</v>
      </c>
    </row>
  </sheetData>
  <sortState xmlns:xlrd2="http://schemas.microsoft.com/office/spreadsheetml/2017/richdata2" ref="A2:I6">
    <sortCondition ref="A2:A6"/>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
    <tabColor rgb="FFFFFF00"/>
  </sheetPr>
  <dimension ref="A1:I51"/>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4.6640625" style="7" bestFit="1" customWidth="1"/>
    <col min="3" max="3" width="25" style="7" customWidth="1"/>
    <col min="4" max="4" width="24.5" style="6" bestFit="1" customWidth="1"/>
    <col min="5" max="5" width="18.6640625" style="6" customWidth="1"/>
    <col min="6" max="6" width="16.1640625" style="6" customWidth="1"/>
    <col min="7" max="7" width="15.6640625" style="6" customWidth="1"/>
    <col min="8" max="8" width="14" style="6" customWidth="1"/>
    <col min="9" max="9" width="24.5" style="26" bestFit="1" customWidth="1"/>
    <col min="10" max="16384" width="9.1640625" style="23"/>
  </cols>
  <sheetData>
    <row r="1" spans="1:9" s="17" customFormat="1" ht="33">
      <c r="A1" s="8" t="s">
        <v>1413</v>
      </c>
      <c r="B1" s="8" t="s">
        <v>3404</v>
      </c>
      <c r="C1" s="8" t="s">
        <v>1415</v>
      </c>
      <c r="D1" s="8" t="s">
        <v>1416</v>
      </c>
      <c r="E1" s="8" t="s">
        <v>1417</v>
      </c>
      <c r="F1" s="8" t="s">
        <v>8519</v>
      </c>
      <c r="G1" s="8" t="s">
        <v>6461</v>
      </c>
      <c r="H1" s="8" t="s">
        <v>1418</v>
      </c>
      <c r="I1" s="24" t="s">
        <v>2963</v>
      </c>
    </row>
    <row r="2" spans="1:9" ht="16.5">
      <c r="A2" s="12" t="s">
        <v>2649</v>
      </c>
      <c r="B2" s="13" t="s">
        <v>3464</v>
      </c>
      <c r="C2" s="13" t="s">
        <v>2750</v>
      </c>
      <c r="D2" s="12" t="s">
        <v>2699</v>
      </c>
      <c r="E2" s="12" t="s">
        <v>2751</v>
      </c>
      <c r="F2" s="9">
        <v>1</v>
      </c>
      <c r="G2" s="9">
        <v>5</v>
      </c>
      <c r="H2" s="12" t="s">
        <v>271</v>
      </c>
      <c r="I2" s="25" t="s">
        <v>8181</v>
      </c>
    </row>
    <row r="3" spans="1:9" ht="16.5">
      <c r="A3" s="12" t="s">
        <v>2692</v>
      </c>
      <c r="B3" s="13" t="s">
        <v>3436</v>
      </c>
      <c r="C3" s="13" t="s">
        <v>2756</v>
      </c>
      <c r="D3" s="12" t="s">
        <v>2742</v>
      </c>
      <c r="E3" s="12" t="s">
        <v>2749</v>
      </c>
      <c r="F3" s="9">
        <v>0</v>
      </c>
      <c r="G3" s="9">
        <v>1</v>
      </c>
      <c r="H3" s="12" t="s">
        <v>2747</v>
      </c>
      <c r="I3" s="25" t="s">
        <v>8171</v>
      </c>
    </row>
    <row r="4" spans="1:9" ht="16.5">
      <c r="A4" s="12" t="s">
        <v>2693</v>
      </c>
      <c r="B4" s="13" t="s">
        <v>3463</v>
      </c>
      <c r="C4" s="13" t="s">
        <v>2757</v>
      </c>
      <c r="D4" s="12" t="s">
        <v>2743</v>
      </c>
      <c r="E4" s="12" t="s">
        <v>2751</v>
      </c>
      <c r="F4" s="9">
        <v>0</v>
      </c>
      <c r="G4" s="9">
        <v>10</v>
      </c>
      <c r="H4" s="12" t="s">
        <v>2747</v>
      </c>
      <c r="I4" s="25" t="s">
        <v>8185</v>
      </c>
    </row>
    <row r="5" spans="1:9" ht="16.5">
      <c r="A5" s="12" t="s">
        <v>2694</v>
      </c>
      <c r="B5" s="13" t="s">
        <v>3451</v>
      </c>
      <c r="C5" s="13" t="s">
        <v>2758</v>
      </c>
      <c r="D5" s="12" t="s">
        <v>2744</v>
      </c>
      <c r="E5" s="12" t="s">
        <v>2751</v>
      </c>
      <c r="F5" s="9">
        <v>0</v>
      </c>
      <c r="G5" s="9">
        <v>2</v>
      </c>
      <c r="H5" s="12" t="s">
        <v>2747</v>
      </c>
      <c r="I5" s="25" t="s">
        <v>8185</v>
      </c>
    </row>
    <row r="6" spans="1:9" ht="16.5">
      <c r="A6" s="12" t="s">
        <v>2695</v>
      </c>
      <c r="B6" s="13" t="s">
        <v>3437</v>
      </c>
      <c r="C6" s="13" t="s">
        <v>2759</v>
      </c>
      <c r="D6" s="12" t="s">
        <v>2745</v>
      </c>
      <c r="E6" s="12" t="s">
        <v>2751</v>
      </c>
      <c r="F6" s="9">
        <v>0</v>
      </c>
      <c r="G6" s="9">
        <v>2</v>
      </c>
      <c r="H6" s="12" t="s">
        <v>2747</v>
      </c>
      <c r="I6" s="25" t="s">
        <v>8171</v>
      </c>
    </row>
    <row r="7" spans="1:9" ht="16.5">
      <c r="A7" s="12" t="s">
        <v>2696</v>
      </c>
      <c r="B7" s="13" t="s">
        <v>3458</v>
      </c>
      <c r="C7" s="13" t="s">
        <v>2760</v>
      </c>
      <c r="D7" s="12" t="s">
        <v>2746</v>
      </c>
      <c r="E7" s="12" t="s">
        <v>2751</v>
      </c>
      <c r="F7" s="9">
        <v>0</v>
      </c>
      <c r="G7" s="9">
        <v>1</v>
      </c>
      <c r="H7" s="12" t="s">
        <v>2747</v>
      </c>
      <c r="I7" s="25" t="s">
        <v>8185</v>
      </c>
    </row>
    <row r="8" spans="1:9" ht="16.5">
      <c r="A8" s="12" t="s">
        <v>2661</v>
      </c>
      <c r="B8" s="13" t="s">
        <v>3457</v>
      </c>
      <c r="C8" s="13" t="s">
        <v>2755</v>
      </c>
      <c r="D8" s="12" t="s">
        <v>2711</v>
      </c>
      <c r="E8" s="12" t="s">
        <v>2751</v>
      </c>
      <c r="F8" s="9">
        <v>0</v>
      </c>
      <c r="G8" s="9">
        <v>2</v>
      </c>
      <c r="H8" s="12" t="s">
        <v>877</v>
      </c>
      <c r="I8" s="25" t="s">
        <v>8183</v>
      </c>
    </row>
    <row r="9" spans="1:9" ht="16.5">
      <c r="A9" s="12" t="s">
        <v>2651</v>
      </c>
      <c r="B9" s="13" t="s">
        <v>3460</v>
      </c>
      <c r="C9" s="13" t="s">
        <v>2753</v>
      </c>
      <c r="D9" s="12" t="s">
        <v>2701</v>
      </c>
      <c r="E9" s="12" t="s">
        <v>2749</v>
      </c>
      <c r="F9" s="9">
        <v>0</v>
      </c>
      <c r="G9" s="9">
        <v>4</v>
      </c>
      <c r="H9" s="12" t="s">
        <v>266</v>
      </c>
      <c r="I9" s="25" t="s">
        <v>8182</v>
      </c>
    </row>
    <row r="10" spans="1:9" ht="16.5">
      <c r="A10" s="12" t="s">
        <v>2655</v>
      </c>
      <c r="B10" s="13" t="s">
        <v>3440</v>
      </c>
      <c r="C10" s="13" t="s">
        <v>2754</v>
      </c>
      <c r="D10" s="12" t="s">
        <v>2705</v>
      </c>
      <c r="E10" s="12" t="s">
        <v>2751</v>
      </c>
      <c r="F10" s="9">
        <v>0</v>
      </c>
      <c r="G10" s="9">
        <v>3</v>
      </c>
      <c r="H10" s="12" t="s">
        <v>266</v>
      </c>
      <c r="I10" s="25" t="s">
        <v>8182</v>
      </c>
    </row>
    <row r="11" spans="1:9" ht="16.5">
      <c r="A11" s="12" t="s">
        <v>2658</v>
      </c>
      <c r="B11" s="13" t="s">
        <v>3453</v>
      </c>
      <c r="C11" s="13" t="s">
        <v>2754</v>
      </c>
      <c r="D11" s="12" t="s">
        <v>2708</v>
      </c>
      <c r="E11" s="12" t="s">
        <v>2751</v>
      </c>
      <c r="F11" s="9">
        <v>0</v>
      </c>
      <c r="G11" s="9">
        <v>4</v>
      </c>
      <c r="H11" s="12" t="s">
        <v>266</v>
      </c>
      <c r="I11" s="25" t="s">
        <v>8182</v>
      </c>
    </row>
    <row r="12" spans="1:9" ht="16.5">
      <c r="A12" s="12" t="s">
        <v>2662</v>
      </c>
      <c r="B12" s="13" t="s">
        <v>3443</v>
      </c>
      <c r="C12" s="13" t="s">
        <v>2754</v>
      </c>
      <c r="D12" s="12" t="s">
        <v>2712</v>
      </c>
      <c r="E12" s="12" t="s">
        <v>2751</v>
      </c>
      <c r="F12" s="9">
        <v>0</v>
      </c>
      <c r="G12" s="9">
        <v>4</v>
      </c>
      <c r="H12" s="12" t="s">
        <v>266</v>
      </c>
      <c r="I12" s="25" t="s">
        <v>8182</v>
      </c>
    </row>
    <row r="13" spans="1:9" ht="16.5">
      <c r="A13" s="12" t="s">
        <v>2669</v>
      </c>
      <c r="B13" s="13" t="s">
        <v>3446</v>
      </c>
      <c r="C13" s="13" t="s">
        <v>2754</v>
      </c>
      <c r="D13" s="12" t="s">
        <v>2719</v>
      </c>
      <c r="E13" s="12" t="s">
        <v>2751</v>
      </c>
      <c r="F13" s="9">
        <v>0</v>
      </c>
      <c r="G13" s="9">
        <v>4</v>
      </c>
      <c r="H13" s="12" t="s">
        <v>266</v>
      </c>
      <c r="I13" s="25" t="s">
        <v>8182</v>
      </c>
    </row>
    <row r="14" spans="1:9" ht="16.5">
      <c r="A14" s="12" t="s">
        <v>2673</v>
      </c>
      <c r="B14" s="13" t="s">
        <v>3422</v>
      </c>
      <c r="C14" s="13" t="s">
        <v>2754</v>
      </c>
      <c r="D14" s="12" t="s">
        <v>2723</v>
      </c>
      <c r="E14" s="12" t="s">
        <v>2751</v>
      </c>
      <c r="F14" s="9">
        <v>0</v>
      </c>
      <c r="G14" s="9">
        <v>1</v>
      </c>
      <c r="H14" s="12" t="s">
        <v>266</v>
      </c>
      <c r="I14" s="25" t="s">
        <v>8184</v>
      </c>
    </row>
    <row r="15" spans="1:9" ht="16.5">
      <c r="A15" s="12" t="s">
        <v>2689</v>
      </c>
      <c r="B15" s="13" t="s">
        <v>3433</v>
      </c>
      <c r="C15" s="13" t="s">
        <v>2754</v>
      </c>
      <c r="D15" s="12" t="s">
        <v>2739</v>
      </c>
      <c r="E15" s="12" t="s">
        <v>2749</v>
      </c>
      <c r="F15" s="9">
        <v>0</v>
      </c>
      <c r="G15" s="9">
        <v>2</v>
      </c>
      <c r="H15" s="12" t="s">
        <v>266</v>
      </c>
      <c r="I15" s="25" t="s">
        <v>8182</v>
      </c>
    </row>
    <row r="16" spans="1:9" ht="16.5">
      <c r="A16" s="12" t="s">
        <v>2650</v>
      </c>
      <c r="B16" s="13" t="s">
        <v>3461</v>
      </c>
      <c r="C16" s="13" t="s">
        <v>2752</v>
      </c>
      <c r="D16" s="12" t="s">
        <v>2700</v>
      </c>
      <c r="E16" s="12" t="s">
        <v>2751</v>
      </c>
      <c r="F16" s="9">
        <v>0</v>
      </c>
      <c r="G16" s="9">
        <v>3</v>
      </c>
      <c r="H16" s="12" t="s">
        <v>266</v>
      </c>
      <c r="I16" s="25" t="s">
        <v>8182</v>
      </c>
    </row>
    <row r="17" spans="1:9" ht="16.5">
      <c r="A17" s="12" t="s">
        <v>2652</v>
      </c>
      <c r="B17" s="13" t="s">
        <v>3439</v>
      </c>
      <c r="C17" s="13" t="s">
        <v>2754</v>
      </c>
      <c r="D17" s="12" t="s">
        <v>2702</v>
      </c>
      <c r="E17" s="12" t="s">
        <v>2749</v>
      </c>
      <c r="F17" s="9">
        <v>0</v>
      </c>
      <c r="G17" s="9">
        <v>2</v>
      </c>
      <c r="H17" s="12" t="s">
        <v>266</v>
      </c>
      <c r="I17" s="25" t="s">
        <v>8182</v>
      </c>
    </row>
    <row r="18" spans="1:9" ht="16.5">
      <c r="A18" s="12" t="s">
        <v>2653</v>
      </c>
      <c r="B18" s="13" t="s">
        <v>3417</v>
      </c>
      <c r="C18" s="13" t="s">
        <v>2754</v>
      </c>
      <c r="D18" s="12" t="s">
        <v>2703</v>
      </c>
      <c r="E18" s="12" t="s">
        <v>2751</v>
      </c>
      <c r="F18" s="9">
        <v>0</v>
      </c>
      <c r="G18" s="9">
        <v>0</v>
      </c>
      <c r="H18" s="12" t="s">
        <v>266</v>
      </c>
      <c r="I18" s="25" t="s">
        <v>8182</v>
      </c>
    </row>
    <row r="19" spans="1:9" ht="16.5">
      <c r="A19" s="12" t="s">
        <v>2654</v>
      </c>
      <c r="B19" s="13" t="s">
        <v>3452</v>
      </c>
      <c r="C19" s="13" t="s">
        <v>2754</v>
      </c>
      <c r="D19" s="12" t="s">
        <v>2704</v>
      </c>
      <c r="E19" s="12" t="s">
        <v>2751</v>
      </c>
      <c r="F19" s="9">
        <v>0</v>
      </c>
      <c r="G19" s="9">
        <v>2</v>
      </c>
      <c r="H19" s="12" t="s">
        <v>266</v>
      </c>
      <c r="I19" s="25" t="s">
        <v>8182</v>
      </c>
    </row>
    <row r="20" spans="1:9" ht="16.5">
      <c r="A20" s="12" t="s">
        <v>2656</v>
      </c>
      <c r="B20" s="13" t="s">
        <v>3441</v>
      </c>
      <c r="C20" s="13" t="s">
        <v>2754</v>
      </c>
      <c r="D20" s="12" t="s">
        <v>2706</v>
      </c>
      <c r="E20" s="12" t="s">
        <v>2751</v>
      </c>
      <c r="F20" s="9">
        <v>0</v>
      </c>
      <c r="G20" s="9">
        <v>1</v>
      </c>
      <c r="H20" s="12" t="s">
        <v>266</v>
      </c>
      <c r="I20" s="25" t="s">
        <v>8182</v>
      </c>
    </row>
    <row r="21" spans="1:9" ht="16.5">
      <c r="A21" s="12" t="s">
        <v>2657</v>
      </c>
      <c r="B21" s="13" t="s">
        <v>3442</v>
      </c>
      <c r="C21" s="13" t="s">
        <v>2754</v>
      </c>
      <c r="D21" s="12" t="s">
        <v>2707</v>
      </c>
      <c r="E21" s="12" t="s">
        <v>2751</v>
      </c>
      <c r="F21" s="9">
        <v>0</v>
      </c>
      <c r="G21" s="9">
        <v>1</v>
      </c>
      <c r="H21" s="12" t="s">
        <v>266</v>
      </c>
      <c r="I21" s="25" t="s">
        <v>8182</v>
      </c>
    </row>
    <row r="22" spans="1:9" ht="16.5">
      <c r="A22" s="12" t="s">
        <v>2659</v>
      </c>
      <c r="B22" s="13" t="s">
        <v>3454</v>
      </c>
      <c r="C22" s="13" t="s">
        <v>2754</v>
      </c>
      <c r="D22" s="12" t="s">
        <v>2709</v>
      </c>
      <c r="E22" s="12" t="s">
        <v>2751</v>
      </c>
      <c r="F22" s="9">
        <v>0</v>
      </c>
      <c r="G22" s="9">
        <v>2</v>
      </c>
      <c r="H22" s="12" t="s">
        <v>266</v>
      </c>
      <c r="I22" s="25" t="s">
        <v>8182</v>
      </c>
    </row>
    <row r="23" spans="1:9" ht="16.5">
      <c r="A23" s="12" t="s">
        <v>2660</v>
      </c>
      <c r="B23" s="13" t="s">
        <v>3462</v>
      </c>
      <c r="C23" s="13" t="s">
        <v>2754</v>
      </c>
      <c r="D23" s="12" t="s">
        <v>2710</v>
      </c>
      <c r="E23" s="12" t="s">
        <v>2751</v>
      </c>
      <c r="F23" s="9">
        <v>0</v>
      </c>
      <c r="G23" s="9">
        <v>5</v>
      </c>
      <c r="H23" s="12" t="s">
        <v>266</v>
      </c>
      <c r="I23" s="25" t="s">
        <v>8182</v>
      </c>
    </row>
    <row r="24" spans="1:9" ht="16.5">
      <c r="A24" s="12" t="s">
        <v>2663</v>
      </c>
      <c r="B24" s="13" t="s">
        <v>3444</v>
      </c>
      <c r="C24" s="13" t="s">
        <v>2754</v>
      </c>
      <c r="D24" s="12" t="s">
        <v>2713</v>
      </c>
      <c r="E24" s="12" t="s">
        <v>3405</v>
      </c>
      <c r="F24" s="9">
        <v>0</v>
      </c>
      <c r="G24" s="9">
        <v>1</v>
      </c>
      <c r="H24" s="12" t="s">
        <v>266</v>
      </c>
      <c r="I24" s="25" t="s">
        <v>8182</v>
      </c>
    </row>
    <row r="25" spans="1:9" ht="16.5">
      <c r="A25" s="12" t="s">
        <v>2664</v>
      </c>
      <c r="B25" s="13" t="s">
        <v>3418</v>
      </c>
      <c r="C25" s="13" t="s">
        <v>2754</v>
      </c>
      <c r="D25" s="12" t="s">
        <v>2714</v>
      </c>
      <c r="E25" s="12" t="s">
        <v>5125</v>
      </c>
      <c r="F25" s="9">
        <v>0</v>
      </c>
      <c r="G25" s="9">
        <v>0</v>
      </c>
      <c r="H25" s="12" t="s">
        <v>266</v>
      </c>
      <c r="I25" s="25" t="s">
        <v>8182</v>
      </c>
    </row>
    <row r="26" spans="1:9" ht="16.5">
      <c r="A26" s="12" t="s">
        <v>2665</v>
      </c>
      <c r="B26" s="13" t="s">
        <v>3419</v>
      </c>
      <c r="C26" s="13" t="s">
        <v>2754</v>
      </c>
      <c r="D26" s="12" t="s">
        <v>2715</v>
      </c>
      <c r="E26" s="12" t="s">
        <v>2749</v>
      </c>
      <c r="F26" s="9">
        <v>0</v>
      </c>
      <c r="G26" s="9">
        <v>1</v>
      </c>
      <c r="H26" s="12" t="s">
        <v>266</v>
      </c>
      <c r="I26" s="25" t="s">
        <v>8182</v>
      </c>
    </row>
    <row r="27" spans="1:9" ht="16.5">
      <c r="A27" s="12" t="s">
        <v>2666</v>
      </c>
      <c r="B27" s="13" t="s">
        <v>3445</v>
      </c>
      <c r="C27" s="13" t="s">
        <v>2754</v>
      </c>
      <c r="D27" s="12" t="s">
        <v>2716</v>
      </c>
      <c r="E27" s="12" t="s">
        <v>2751</v>
      </c>
      <c r="F27" s="9">
        <v>0</v>
      </c>
      <c r="G27" s="9">
        <v>2</v>
      </c>
      <c r="H27" s="12" t="s">
        <v>266</v>
      </c>
      <c r="I27" s="25" t="s">
        <v>8182</v>
      </c>
    </row>
    <row r="28" spans="1:9" ht="16.5">
      <c r="A28" s="12" t="s">
        <v>2667</v>
      </c>
      <c r="B28" s="13" t="s">
        <v>3455</v>
      </c>
      <c r="C28" s="13" t="s">
        <v>2754</v>
      </c>
      <c r="D28" s="12" t="s">
        <v>2717</v>
      </c>
      <c r="E28" s="12" t="s">
        <v>2749</v>
      </c>
      <c r="F28" s="9">
        <v>0</v>
      </c>
      <c r="G28" s="9">
        <v>3</v>
      </c>
      <c r="H28" s="12" t="s">
        <v>266</v>
      </c>
      <c r="I28" s="25" t="s">
        <v>8182</v>
      </c>
    </row>
    <row r="29" spans="1:9" ht="16.5">
      <c r="A29" s="12" t="s">
        <v>2668</v>
      </c>
      <c r="B29" s="13" t="s">
        <v>3420</v>
      </c>
      <c r="C29" s="13" t="s">
        <v>2754</v>
      </c>
      <c r="D29" s="12" t="s">
        <v>2718</v>
      </c>
      <c r="E29" s="12" t="s">
        <v>2751</v>
      </c>
      <c r="F29" s="9">
        <v>0</v>
      </c>
      <c r="G29" s="9">
        <v>1</v>
      </c>
      <c r="H29" s="12" t="s">
        <v>266</v>
      </c>
      <c r="I29" s="25" t="s">
        <v>8182</v>
      </c>
    </row>
    <row r="30" spans="1:9" ht="16.5">
      <c r="A30" s="12" t="s">
        <v>2670</v>
      </c>
      <c r="B30" s="13" t="s">
        <v>3456</v>
      </c>
      <c r="C30" s="13" t="s">
        <v>2754</v>
      </c>
      <c r="D30" s="12" t="s">
        <v>2720</v>
      </c>
      <c r="E30" s="12" t="s">
        <v>2749</v>
      </c>
      <c r="F30" s="9">
        <v>0</v>
      </c>
      <c r="G30" s="9">
        <v>2</v>
      </c>
      <c r="H30" s="12" t="s">
        <v>266</v>
      </c>
      <c r="I30" s="25" t="s">
        <v>8182</v>
      </c>
    </row>
    <row r="31" spans="1:9" ht="16.5">
      <c r="A31" s="12" t="s">
        <v>2671</v>
      </c>
      <c r="B31" s="13" t="s">
        <v>3421</v>
      </c>
      <c r="C31" s="13" t="s">
        <v>2754</v>
      </c>
      <c r="D31" s="12" t="s">
        <v>2721</v>
      </c>
      <c r="E31" s="12" t="s">
        <v>2751</v>
      </c>
      <c r="F31" s="9">
        <v>0</v>
      </c>
      <c r="G31" s="9">
        <v>1</v>
      </c>
      <c r="H31" s="12" t="s">
        <v>266</v>
      </c>
      <c r="I31" s="25" t="s">
        <v>8182</v>
      </c>
    </row>
    <row r="32" spans="1:9" ht="16.5">
      <c r="A32" s="12" t="s">
        <v>2672</v>
      </c>
      <c r="B32" s="13" t="s">
        <v>3447</v>
      </c>
      <c r="C32" s="13" t="s">
        <v>2754</v>
      </c>
      <c r="D32" s="12" t="s">
        <v>2722</v>
      </c>
      <c r="E32" s="12" t="s">
        <v>2749</v>
      </c>
      <c r="F32" s="9">
        <v>0</v>
      </c>
      <c r="G32" s="9">
        <v>2</v>
      </c>
      <c r="H32" s="12" t="s">
        <v>266</v>
      </c>
      <c r="I32" s="25" t="s">
        <v>8182</v>
      </c>
    </row>
    <row r="33" spans="1:9" ht="16.5">
      <c r="A33" s="12" t="s">
        <v>2674</v>
      </c>
      <c r="B33" s="13" t="s">
        <v>3448</v>
      </c>
      <c r="C33" s="13" t="s">
        <v>2754</v>
      </c>
      <c r="D33" s="12" t="s">
        <v>2724</v>
      </c>
      <c r="E33" s="12" t="s">
        <v>2749</v>
      </c>
      <c r="F33" s="9">
        <v>0</v>
      </c>
      <c r="G33" s="9">
        <v>1</v>
      </c>
      <c r="H33" s="12" t="s">
        <v>266</v>
      </c>
      <c r="I33" s="25" t="s">
        <v>8182</v>
      </c>
    </row>
    <row r="34" spans="1:9" ht="16.5">
      <c r="A34" s="12" t="s">
        <v>2675</v>
      </c>
      <c r="B34" s="13" t="s">
        <v>3423</v>
      </c>
      <c r="C34" s="13" t="s">
        <v>2754</v>
      </c>
      <c r="D34" s="12" t="s">
        <v>2725</v>
      </c>
      <c r="E34" s="12" t="s">
        <v>2751</v>
      </c>
      <c r="F34" s="9">
        <v>0</v>
      </c>
      <c r="G34" s="9">
        <v>0</v>
      </c>
      <c r="H34" s="12" t="s">
        <v>266</v>
      </c>
      <c r="I34" s="25" t="s">
        <v>8182</v>
      </c>
    </row>
    <row r="35" spans="1:9" ht="16.5">
      <c r="A35" s="12" t="s">
        <v>2676</v>
      </c>
      <c r="B35" s="13" t="s">
        <v>3424</v>
      </c>
      <c r="C35" s="13" t="s">
        <v>2754</v>
      </c>
      <c r="D35" s="12" t="s">
        <v>2726</v>
      </c>
      <c r="E35" s="12" t="s">
        <v>2749</v>
      </c>
      <c r="F35" s="9">
        <v>0</v>
      </c>
      <c r="G35" s="9">
        <v>0</v>
      </c>
      <c r="H35" s="12" t="s">
        <v>266</v>
      </c>
      <c r="I35" s="25" t="s">
        <v>8182</v>
      </c>
    </row>
    <row r="36" spans="1:9" ht="16.5">
      <c r="A36" s="12" t="s">
        <v>2677</v>
      </c>
      <c r="B36" s="13" t="s">
        <v>3459</v>
      </c>
      <c r="C36" s="13" t="s">
        <v>2754</v>
      </c>
      <c r="D36" s="12" t="s">
        <v>2727</v>
      </c>
      <c r="E36" s="12" t="s">
        <v>2751</v>
      </c>
      <c r="F36" s="9">
        <v>0</v>
      </c>
      <c r="G36" s="9">
        <v>4</v>
      </c>
      <c r="H36" s="12" t="s">
        <v>266</v>
      </c>
      <c r="I36" s="25" t="s">
        <v>8182</v>
      </c>
    </row>
    <row r="37" spans="1:9" ht="16.5">
      <c r="A37" s="12" t="s">
        <v>2678</v>
      </c>
      <c r="B37" s="13" t="s">
        <v>3438</v>
      </c>
      <c r="C37" s="13" t="s">
        <v>2754</v>
      </c>
      <c r="D37" s="12" t="s">
        <v>2728</v>
      </c>
      <c r="E37" s="12" t="s">
        <v>2751</v>
      </c>
      <c r="F37" s="9">
        <v>0</v>
      </c>
      <c r="G37" s="9">
        <v>1</v>
      </c>
      <c r="H37" s="12" t="s">
        <v>266</v>
      </c>
      <c r="I37" s="25" t="s">
        <v>8182</v>
      </c>
    </row>
    <row r="38" spans="1:9" ht="16.5">
      <c r="A38" s="12" t="s">
        <v>2679</v>
      </c>
      <c r="B38" s="13" t="s">
        <v>3425</v>
      </c>
      <c r="C38" s="13" t="s">
        <v>2754</v>
      </c>
      <c r="D38" s="12" t="s">
        <v>2729</v>
      </c>
      <c r="E38" s="12" t="s">
        <v>2749</v>
      </c>
      <c r="F38" s="9">
        <v>0</v>
      </c>
      <c r="G38" s="9">
        <v>0</v>
      </c>
      <c r="H38" s="12" t="s">
        <v>266</v>
      </c>
      <c r="I38" s="25" t="s">
        <v>8182</v>
      </c>
    </row>
    <row r="39" spans="1:9" ht="16.5">
      <c r="A39" s="12" t="s">
        <v>2680</v>
      </c>
      <c r="B39" s="13" t="s">
        <v>3426</v>
      </c>
      <c r="C39" s="13" t="s">
        <v>2754</v>
      </c>
      <c r="D39" s="12" t="s">
        <v>2730</v>
      </c>
      <c r="E39" s="12" t="s">
        <v>2751</v>
      </c>
      <c r="F39" s="9">
        <v>0</v>
      </c>
      <c r="G39" s="9">
        <v>0</v>
      </c>
      <c r="H39" s="12" t="s">
        <v>266</v>
      </c>
      <c r="I39" s="25" t="s">
        <v>8182</v>
      </c>
    </row>
    <row r="40" spans="1:9" ht="16.5">
      <c r="A40" s="12" t="s">
        <v>2681</v>
      </c>
      <c r="B40" s="13" t="s">
        <v>3427</v>
      </c>
      <c r="C40" s="13" t="s">
        <v>2754</v>
      </c>
      <c r="D40" s="12" t="s">
        <v>2731</v>
      </c>
      <c r="E40" s="12" t="s">
        <v>2749</v>
      </c>
      <c r="F40" s="9">
        <v>0</v>
      </c>
      <c r="G40" s="9">
        <v>1</v>
      </c>
      <c r="H40" s="12" t="s">
        <v>266</v>
      </c>
      <c r="I40" s="25" t="s">
        <v>8182</v>
      </c>
    </row>
    <row r="41" spans="1:9" ht="16.5">
      <c r="A41" s="12" t="s">
        <v>2682</v>
      </c>
      <c r="B41" s="13" t="s">
        <v>3449</v>
      </c>
      <c r="C41" s="13" t="s">
        <v>2754</v>
      </c>
      <c r="D41" s="12" t="s">
        <v>2732</v>
      </c>
      <c r="E41" s="12" t="s">
        <v>2751</v>
      </c>
      <c r="F41" s="9">
        <v>0</v>
      </c>
      <c r="G41" s="9">
        <v>2</v>
      </c>
      <c r="H41" s="12" t="s">
        <v>266</v>
      </c>
      <c r="I41" s="25" t="s">
        <v>8182</v>
      </c>
    </row>
    <row r="42" spans="1:9" ht="16.5">
      <c r="A42" s="12" t="s">
        <v>2683</v>
      </c>
      <c r="B42" s="13" t="s">
        <v>3450</v>
      </c>
      <c r="C42" s="13" t="s">
        <v>2754</v>
      </c>
      <c r="D42" s="12" t="s">
        <v>2733</v>
      </c>
      <c r="E42" s="12" t="s">
        <v>2751</v>
      </c>
      <c r="F42" s="9">
        <v>0</v>
      </c>
      <c r="G42" s="9">
        <v>3</v>
      </c>
      <c r="H42" s="12" t="s">
        <v>266</v>
      </c>
      <c r="I42" s="25" t="s">
        <v>8182</v>
      </c>
    </row>
    <row r="43" spans="1:9" ht="16.5">
      <c r="A43" s="12" t="s">
        <v>2684</v>
      </c>
      <c r="B43" s="13" t="s">
        <v>3428</v>
      </c>
      <c r="C43" s="13" t="s">
        <v>2754</v>
      </c>
      <c r="D43" s="12" t="s">
        <v>2734</v>
      </c>
      <c r="E43" s="12" t="s">
        <v>2749</v>
      </c>
      <c r="F43" s="9">
        <v>0</v>
      </c>
      <c r="G43" s="9">
        <v>0</v>
      </c>
      <c r="H43" s="12" t="s">
        <v>266</v>
      </c>
      <c r="I43" s="25" t="s">
        <v>8182</v>
      </c>
    </row>
    <row r="44" spans="1:9" ht="16.5">
      <c r="A44" s="12" t="s">
        <v>2685</v>
      </c>
      <c r="B44" s="13" t="s">
        <v>3429</v>
      </c>
      <c r="C44" s="13" t="s">
        <v>2754</v>
      </c>
      <c r="D44" s="12" t="s">
        <v>2735</v>
      </c>
      <c r="E44" s="12" t="s">
        <v>2749</v>
      </c>
      <c r="F44" s="9">
        <v>0</v>
      </c>
      <c r="G44" s="9">
        <v>0</v>
      </c>
      <c r="H44" s="12" t="s">
        <v>266</v>
      </c>
      <c r="I44" s="25" t="s">
        <v>8182</v>
      </c>
    </row>
    <row r="45" spans="1:9" ht="16.5">
      <c r="A45" s="12" t="s">
        <v>2686</v>
      </c>
      <c r="B45" s="13" t="s">
        <v>3430</v>
      </c>
      <c r="C45" s="13" t="s">
        <v>2754</v>
      </c>
      <c r="D45" s="12" t="s">
        <v>2736</v>
      </c>
      <c r="E45" s="12" t="s">
        <v>2749</v>
      </c>
      <c r="F45" s="9">
        <v>0</v>
      </c>
      <c r="G45" s="9">
        <v>0</v>
      </c>
      <c r="H45" s="12" t="s">
        <v>266</v>
      </c>
      <c r="I45" s="25" t="s">
        <v>8182</v>
      </c>
    </row>
    <row r="46" spans="1:9" ht="16.5">
      <c r="A46" s="12" t="s">
        <v>2687</v>
      </c>
      <c r="B46" s="13" t="s">
        <v>3431</v>
      </c>
      <c r="C46" s="13" t="s">
        <v>2754</v>
      </c>
      <c r="D46" s="12" t="s">
        <v>2737</v>
      </c>
      <c r="E46" s="12" t="s">
        <v>2751</v>
      </c>
      <c r="F46" s="9">
        <v>0</v>
      </c>
      <c r="G46" s="9">
        <v>0</v>
      </c>
      <c r="H46" s="12" t="s">
        <v>266</v>
      </c>
      <c r="I46" s="25" t="s">
        <v>8184</v>
      </c>
    </row>
    <row r="47" spans="1:9" ht="16.5">
      <c r="A47" s="12" t="s">
        <v>2688</v>
      </c>
      <c r="B47" s="13" t="s">
        <v>3432</v>
      </c>
      <c r="C47" s="13" t="s">
        <v>2754</v>
      </c>
      <c r="D47" s="12" t="s">
        <v>2738</v>
      </c>
      <c r="E47" s="12" t="s">
        <v>2749</v>
      </c>
      <c r="F47" s="9">
        <v>0</v>
      </c>
      <c r="G47" s="9">
        <v>0</v>
      </c>
      <c r="H47" s="12" t="s">
        <v>266</v>
      </c>
      <c r="I47" s="25" t="s">
        <v>8182</v>
      </c>
    </row>
    <row r="48" spans="1:9" ht="16.5">
      <c r="A48" s="12" t="s">
        <v>2690</v>
      </c>
      <c r="B48" s="13" t="s">
        <v>3434</v>
      </c>
      <c r="C48" s="13" t="s">
        <v>2754</v>
      </c>
      <c r="D48" s="12" t="s">
        <v>2740</v>
      </c>
      <c r="E48" s="12" t="s">
        <v>2751</v>
      </c>
      <c r="F48" s="9">
        <v>0</v>
      </c>
      <c r="G48" s="9">
        <v>0</v>
      </c>
      <c r="H48" s="12" t="s">
        <v>266</v>
      </c>
      <c r="I48" s="25" t="s">
        <v>8182</v>
      </c>
    </row>
    <row r="49" spans="1:9" ht="16.5">
      <c r="A49" s="12" t="s">
        <v>2691</v>
      </c>
      <c r="B49" s="13" t="s">
        <v>3435</v>
      </c>
      <c r="C49" s="13" t="s">
        <v>2754</v>
      </c>
      <c r="D49" s="12" t="s">
        <v>2741</v>
      </c>
      <c r="E49" s="12" t="s">
        <v>2749</v>
      </c>
      <c r="F49" s="9">
        <v>0</v>
      </c>
      <c r="G49" s="9">
        <v>0</v>
      </c>
      <c r="H49" s="12" t="s">
        <v>266</v>
      </c>
      <c r="I49" s="25" t="s">
        <v>8184</v>
      </c>
    </row>
    <row r="50" spans="1:9" ht="31.5">
      <c r="A50" s="12" t="s">
        <v>2647</v>
      </c>
      <c r="B50" s="13" t="s">
        <v>3416</v>
      </c>
      <c r="C50" s="13" t="s">
        <v>2748</v>
      </c>
      <c r="D50" s="12" t="s">
        <v>2697</v>
      </c>
      <c r="E50" s="12" t="s">
        <v>2749</v>
      </c>
      <c r="F50" s="9">
        <v>0</v>
      </c>
      <c r="G50" s="9">
        <v>0</v>
      </c>
      <c r="H50" s="12" t="s">
        <v>271</v>
      </c>
      <c r="I50" s="25" t="s">
        <v>8181</v>
      </c>
    </row>
    <row r="51" spans="1:9" ht="31.5">
      <c r="A51" s="12" t="s">
        <v>2648</v>
      </c>
      <c r="B51" s="13" t="s">
        <v>3465</v>
      </c>
      <c r="C51" s="13" t="s">
        <v>3303</v>
      </c>
      <c r="D51" s="12" t="s">
        <v>2698</v>
      </c>
      <c r="E51" s="12" t="s">
        <v>2749</v>
      </c>
      <c r="F51" s="9">
        <v>0</v>
      </c>
      <c r="G51" s="9">
        <v>10</v>
      </c>
      <c r="H51" s="12" t="s">
        <v>271</v>
      </c>
      <c r="I51" s="25" t="s">
        <v>8181</v>
      </c>
    </row>
  </sheetData>
  <sortState xmlns:xlrd2="http://schemas.microsoft.com/office/spreadsheetml/2017/richdata2" ref="A2:I51">
    <sortCondition descending="1" ref="F2:F51"/>
    <sortCondition descending="1" ref="I2:I51"/>
  </sortState>
  <phoneticPr fontId="1" type="noConversion"/>
  <pageMargins left="0.75" right="0.75" top="1" bottom="1" header="0.5" footer="0.5"/>
  <pageSetup paperSize="9" orientation="portrait" verticalDpi="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工作表14">
    <tabColor rgb="FFFFFF00"/>
  </sheetPr>
  <dimension ref="A1:I2"/>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s="17" customFormat="1" ht="31.5">
      <c r="A2" s="12" t="s">
        <v>6463</v>
      </c>
      <c r="B2" s="18" t="s">
        <v>5308</v>
      </c>
      <c r="C2" s="32" t="s">
        <v>5309</v>
      </c>
      <c r="D2" s="12" t="s">
        <v>5307</v>
      </c>
      <c r="E2" s="14" t="s">
        <v>6451</v>
      </c>
      <c r="F2" s="14">
        <v>0</v>
      </c>
      <c r="G2" s="12">
        <v>4</v>
      </c>
      <c r="H2" s="9" t="s">
        <v>5153</v>
      </c>
      <c r="I2" s="25" t="s">
        <v>8180</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FF00"/>
  </sheetPr>
  <dimension ref="A1:I2"/>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s="17" customFormat="1" ht="16.5">
      <c r="A2" s="35" t="s">
        <v>6462</v>
      </c>
      <c r="B2" s="52" t="s">
        <v>6343</v>
      </c>
      <c r="C2" s="52" t="s">
        <v>6344</v>
      </c>
      <c r="D2" s="35" t="s">
        <v>6345</v>
      </c>
      <c r="E2" s="35" t="s">
        <v>6346</v>
      </c>
      <c r="F2" s="35">
        <v>0</v>
      </c>
      <c r="G2" s="12">
        <v>4</v>
      </c>
      <c r="H2" s="58">
        <v>43935</v>
      </c>
      <c r="I2" s="68" t="s">
        <v>6469</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工作表13">
    <tabColor rgb="FFFFFF00"/>
  </sheetPr>
  <dimension ref="A1:I3"/>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s="17" customFormat="1" ht="16.5">
      <c r="A2" s="9" t="s">
        <v>6041</v>
      </c>
      <c r="B2" s="32" t="s">
        <v>5305</v>
      </c>
      <c r="C2" s="32" t="s">
        <v>5303</v>
      </c>
      <c r="D2" s="9" t="s">
        <v>5301</v>
      </c>
      <c r="E2" s="14" t="s">
        <v>8179</v>
      </c>
      <c r="F2" s="9">
        <v>0</v>
      </c>
      <c r="G2" s="9">
        <v>2</v>
      </c>
      <c r="H2" s="9" t="s">
        <v>5153</v>
      </c>
      <c r="I2" s="25" t="s">
        <v>8180</v>
      </c>
    </row>
    <row r="3" spans="1:9" ht="33">
      <c r="A3" s="9" t="s">
        <v>5300</v>
      </c>
      <c r="B3" s="18" t="s">
        <v>5306</v>
      </c>
      <c r="C3" s="32" t="s">
        <v>5304</v>
      </c>
      <c r="D3" s="9" t="s">
        <v>5302</v>
      </c>
      <c r="E3" s="14" t="s">
        <v>8179</v>
      </c>
      <c r="F3" s="9">
        <v>0</v>
      </c>
      <c r="G3" s="9">
        <v>8</v>
      </c>
      <c r="H3" s="9" t="s">
        <v>5153</v>
      </c>
      <c r="I3" s="25" t="s">
        <v>8180</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FF00"/>
  </sheetPr>
  <dimension ref="A1:I10"/>
  <sheetViews>
    <sheetView zoomScaleNormal="100" workbookViewId="0">
      <pane ySplit="1" topLeftCell="A2" activePane="bottomLeft" state="frozen"/>
      <selection activeCell="L298" sqref="L298"/>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6461</v>
      </c>
      <c r="H1" s="8" t="s">
        <v>1418</v>
      </c>
      <c r="I1" s="24" t="s">
        <v>2963</v>
      </c>
    </row>
    <row r="2" spans="1:9" s="17" customFormat="1" ht="16.5">
      <c r="A2" s="12" t="s">
        <v>6789</v>
      </c>
      <c r="B2" s="18" t="s">
        <v>6790</v>
      </c>
      <c r="C2" s="18" t="s">
        <v>6794</v>
      </c>
      <c r="D2" s="12" t="s">
        <v>6798</v>
      </c>
      <c r="E2" s="12" t="s">
        <v>5978</v>
      </c>
      <c r="F2" s="12">
        <v>1</v>
      </c>
      <c r="G2" s="12">
        <v>9</v>
      </c>
      <c r="H2" s="55">
        <v>44517</v>
      </c>
      <c r="I2" s="71" t="s">
        <v>6785</v>
      </c>
    </row>
    <row r="3" spans="1:9" s="17" customFormat="1" ht="16.5">
      <c r="A3" s="12" t="s">
        <v>6787</v>
      </c>
      <c r="B3" s="18" t="s">
        <v>6792</v>
      </c>
      <c r="C3" s="18" t="s">
        <v>6795</v>
      </c>
      <c r="D3" s="12" t="s">
        <v>6796</v>
      </c>
      <c r="E3" s="12" t="s">
        <v>6094</v>
      </c>
      <c r="F3" s="9">
        <v>0</v>
      </c>
      <c r="G3" s="12">
        <v>4</v>
      </c>
      <c r="H3" s="55">
        <v>44517</v>
      </c>
      <c r="I3" s="71" t="s">
        <v>6785</v>
      </c>
    </row>
    <row r="4" spans="1:9" s="17" customFormat="1" ht="16.5">
      <c r="A4" s="14" t="s">
        <v>6735</v>
      </c>
      <c r="B4" s="16" t="s">
        <v>7163</v>
      </c>
      <c r="C4" s="16" t="s">
        <v>6736</v>
      </c>
      <c r="D4" s="14" t="s">
        <v>6739</v>
      </c>
      <c r="E4" s="12" t="s">
        <v>6094</v>
      </c>
      <c r="F4" s="9">
        <v>0</v>
      </c>
      <c r="G4" s="14">
        <v>0</v>
      </c>
      <c r="H4" s="55">
        <v>44517</v>
      </c>
      <c r="I4" s="71" t="s">
        <v>6785</v>
      </c>
    </row>
    <row r="5" spans="1:9" ht="16.5">
      <c r="A5" s="14" t="s">
        <v>6737</v>
      </c>
      <c r="B5" s="16" t="s">
        <v>6741</v>
      </c>
      <c r="C5" s="16" t="s">
        <v>6738</v>
      </c>
      <c r="D5" s="14" t="s">
        <v>6740</v>
      </c>
      <c r="E5" s="12" t="s">
        <v>6094</v>
      </c>
      <c r="F5" s="9">
        <v>0</v>
      </c>
      <c r="G5" s="14">
        <v>0</v>
      </c>
      <c r="H5" s="55">
        <v>44517</v>
      </c>
      <c r="I5" s="71" t="s">
        <v>6785</v>
      </c>
    </row>
    <row r="6" spans="1:9" ht="49.5">
      <c r="A6" s="12" t="s">
        <v>6788</v>
      </c>
      <c r="B6" s="18" t="s">
        <v>6791</v>
      </c>
      <c r="C6" s="18" t="s">
        <v>6793</v>
      </c>
      <c r="D6" s="12" t="s">
        <v>6797</v>
      </c>
      <c r="E6" s="12" t="s">
        <v>6094</v>
      </c>
      <c r="F6" s="9">
        <v>0</v>
      </c>
      <c r="G6" s="12">
        <v>0</v>
      </c>
      <c r="H6" s="55">
        <v>44517</v>
      </c>
      <c r="I6" s="71" t="s">
        <v>6785</v>
      </c>
    </row>
    <row r="7" spans="1:9" ht="47.25">
      <c r="A7" s="12" t="s">
        <v>5965</v>
      </c>
      <c r="B7" s="18" t="s">
        <v>5966</v>
      </c>
      <c r="C7" s="18" t="s">
        <v>5967</v>
      </c>
      <c r="D7" s="12" t="s">
        <v>5968</v>
      </c>
      <c r="E7" s="12" t="s">
        <v>5969</v>
      </c>
      <c r="F7" s="9">
        <v>0</v>
      </c>
      <c r="G7" s="9">
        <v>3</v>
      </c>
      <c r="H7" s="12" t="s">
        <v>5821</v>
      </c>
      <c r="I7" s="27" t="s">
        <v>5803</v>
      </c>
    </row>
    <row r="8" spans="1:9" s="17" customFormat="1" ht="16.5">
      <c r="A8" s="12" t="s">
        <v>5974</v>
      </c>
      <c r="B8" s="18" t="s">
        <v>5975</v>
      </c>
      <c r="C8" s="18" t="s">
        <v>5976</v>
      </c>
      <c r="D8" s="12" t="s">
        <v>5977</v>
      </c>
      <c r="E8" s="12" t="s">
        <v>5978</v>
      </c>
      <c r="F8" s="9">
        <v>0</v>
      </c>
      <c r="G8" s="9">
        <v>0</v>
      </c>
      <c r="H8" s="12" t="s">
        <v>5821</v>
      </c>
      <c r="I8" s="27" t="s">
        <v>5803</v>
      </c>
    </row>
    <row r="9" spans="1:9" ht="47.25">
      <c r="A9" s="12" t="s">
        <v>5979</v>
      </c>
      <c r="B9" s="18" t="s">
        <v>5980</v>
      </c>
      <c r="C9" s="18" t="s">
        <v>5981</v>
      </c>
      <c r="D9" s="12" t="s">
        <v>5982</v>
      </c>
      <c r="E9" s="12" t="s">
        <v>5978</v>
      </c>
      <c r="F9" s="9">
        <v>0</v>
      </c>
      <c r="G9" s="9">
        <v>2</v>
      </c>
      <c r="H9" s="12" t="s">
        <v>5821</v>
      </c>
      <c r="I9" s="27" t="s">
        <v>5803</v>
      </c>
    </row>
    <row r="10" spans="1:9" ht="47.25">
      <c r="A10" s="12" t="s">
        <v>5970</v>
      </c>
      <c r="B10" s="18" t="s">
        <v>5971</v>
      </c>
      <c r="C10" s="18" t="s">
        <v>5972</v>
      </c>
      <c r="D10" s="12" t="s">
        <v>5973</v>
      </c>
      <c r="E10" s="12" t="s">
        <v>6094</v>
      </c>
      <c r="F10" s="9">
        <v>0</v>
      </c>
      <c r="G10" s="9">
        <v>3</v>
      </c>
      <c r="H10" s="12" t="s">
        <v>5821</v>
      </c>
      <c r="I10" s="27" t="s">
        <v>5803</v>
      </c>
    </row>
  </sheetData>
  <sortState xmlns:xlrd2="http://schemas.microsoft.com/office/spreadsheetml/2017/richdata2" ref="A2:I10">
    <sortCondition descending="1" ref="F2:F10"/>
    <sortCondition descending="1" ref="I2:I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FF00"/>
  </sheetPr>
  <dimension ref="A1:J13"/>
  <sheetViews>
    <sheetView tabSelected="1" zoomScaleNormal="100" workbookViewId="0">
      <pane ySplit="1" topLeftCell="A2" activePane="bottomLeft" state="frozen"/>
      <selection activeCell="L298" sqref="L298"/>
      <selection pane="bottomLeft" activeCell="B4" sqref="B4"/>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10" s="17" customFormat="1" ht="33">
      <c r="A1" s="8" t="s">
        <v>1413</v>
      </c>
      <c r="B1" s="8" t="s">
        <v>1414</v>
      </c>
      <c r="C1" s="8" t="s">
        <v>1415</v>
      </c>
      <c r="D1" s="8" t="s">
        <v>1416</v>
      </c>
      <c r="E1" s="8" t="s">
        <v>1417</v>
      </c>
      <c r="F1" s="8" t="s">
        <v>8519</v>
      </c>
      <c r="G1" s="8" t="s">
        <v>7321</v>
      </c>
      <c r="H1" s="8" t="s">
        <v>1418</v>
      </c>
      <c r="I1" s="24" t="s">
        <v>2963</v>
      </c>
    </row>
    <row r="2" spans="1:10" ht="33">
      <c r="A2" s="14" t="s">
        <v>7309</v>
      </c>
      <c r="B2" s="16" t="s">
        <v>7322</v>
      </c>
      <c r="C2" s="16" t="s">
        <v>7323</v>
      </c>
      <c r="D2" s="14" t="s">
        <v>6605</v>
      </c>
      <c r="E2" s="12" t="s">
        <v>7324</v>
      </c>
      <c r="F2" s="35">
        <v>1</v>
      </c>
      <c r="G2" s="35">
        <v>14</v>
      </c>
      <c r="H2" s="57">
        <v>44356</v>
      </c>
      <c r="I2" s="69" t="s">
        <v>7325</v>
      </c>
      <c r="J2" s="23"/>
    </row>
    <row r="3" spans="1:10" ht="33">
      <c r="A3" s="14" t="s">
        <v>7310</v>
      </c>
      <c r="B3" s="16" t="s">
        <v>7326</v>
      </c>
      <c r="C3" s="16" t="s">
        <v>7327</v>
      </c>
      <c r="D3" s="14" t="s">
        <v>6606</v>
      </c>
      <c r="E3" s="12" t="s">
        <v>7324</v>
      </c>
      <c r="F3" s="35">
        <v>1</v>
      </c>
      <c r="G3" s="35">
        <v>6</v>
      </c>
      <c r="H3" s="57">
        <v>44356</v>
      </c>
      <c r="I3" s="69" t="s">
        <v>7325</v>
      </c>
    </row>
    <row r="4" spans="1:10" ht="33">
      <c r="A4" s="14" t="s">
        <v>7311</v>
      </c>
      <c r="B4" s="16" t="s">
        <v>7328</v>
      </c>
      <c r="C4" s="16" t="s">
        <v>3147</v>
      </c>
      <c r="D4" s="14" t="s">
        <v>6607</v>
      </c>
      <c r="E4" s="12" t="s">
        <v>7324</v>
      </c>
      <c r="F4" s="35">
        <v>1</v>
      </c>
      <c r="G4" s="35">
        <v>3</v>
      </c>
      <c r="H4" s="57">
        <v>44356</v>
      </c>
      <c r="I4" s="69" t="s">
        <v>7325</v>
      </c>
    </row>
    <row r="5" spans="1:10" ht="49.5">
      <c r="A5" s="14" t="s">
        <v>8499</v>
      </c>
      <c r="B5" s="16" t="s">
        <v>8505</v>
      </c>
      <c r="C5" s="16" t="s">
        <v>8506</v>
      </c>
      <c r="D5" s="14" t="s">
        <v>8508</v>
      </c>
      <c r="E5" s="12" t="s">
        <v>7324</v>
      </c>
      <c r="F5" s="14">
        <v>1</v>
      </c>
      <c r="G5" s="14">
        <v>5</v>
      </c>
      <c r="H5" s="55">
        <v>45219</v>
      </c>
      <c r="I5" s="91" t="s">
        <v>7344</v>
      </c>
    </row>
    <row r="6" spans="1:10" ht="33">
      <c r="A6" s="14" t="s">
        <v>8500</v>
      </c>
      <c r="B6" s="16" t="s">
        <v>8504</v>
      </c>
      <c r="C6" s="16" t="s">
        <v>8507</v>
      </c>
      <c r="D6" s="14" t="s">
        <v>8509</v>
      </c>
      <c r="E6" s="12" t="s">
        <v>7324</v>
      </c>
      <c r="F6" s="14">
        <v>0</v>
      </c>
      <c r="G6" s="14">
        <v>2</v>
      </c>
      <c r="H6" s="55">
        <v>45219</v>
      </c>
      <c r="I6" s="91" t="s">
        <v>7344</v>
      </c>
    </row>
    <row r="7" spans="1:10" ht="33">
      <c r="A7" s="14" t="s">
        <v>8501</v>
      </c>
      <c r="B7" s="16" t="s">
        <v>8503</v>
      </c>
      <c r="C7" s="16" t="s">
        <v>8502</v>
      </c>
      <c r="D7" s="14" t="s">
        <v>8510</v>
      </c>
      <c r="E7" s="12" t="s">
        <v>7324</v>
      </c>
      <c r="F7" s="14">
        <v>0</v>
      </c>
      <c r="G7" s="14">
        <v>1</v>
      </c>
      <c r="H7" s="55">
        <v>45219</v>
      </c>
      <c r="I7" s="91" t="s">
        <v>7344</v>
      </c>
    </row>
    <row r="8" spans="1:10" ht="33">
      <c r="A8" s="16" t="s">
        <v>7304</v>
      </c>
      <c r="B8" s="16" t="s">
        <v>7307</v>
      </c>
      <c r="C8" s="16" t="s">
        <v>7329</v>
      </c>
      <c r="D8" s="14" t="s">
        <v>7295</v>
      </c>
      <c r="E8" s="12" t="s">
        <v>7324</v>
      </c>
      <c r="F8" s="12">
        <v>0</v>
      </c>
      <c r="G8" s="12">
        <v>5</v>
      </c>
      <c r="H8" s="55">
        <v>44854</v>
      </c>
      <c r="I8" s="91" t="s">
        <v>7330</v>
      </c>
    </row>
    <row r="9" spans="1:10" ht="33">
      <c r="A9" s="16" t="s">
        <v>7305</v>
      </c>
      <c r="B9" s="16" t="s">
        <v>7306</v>
      </c>
      <c r="C9" s="16" t="s">
        <v>7331</v>
      </c>
      <c r="D9" s="14" t="s">
        <v>7296</v>
      </c>
      <c r="E9" s="12" t="s">
        <v>7324</v>
      </c>
      <c r="F9" s="12">
        <v>0</v>
      </c>
      <c r="G9" s="12">
        <v>0</v>
      </c>
      <c r="H9" s="55">
        <v>44854</v>
      </c>
      <c r="I9" s="91" t="s">
        <v>7330</v>
      </c>
    </row>
    <row r="10" spans="1:10" ht="33">
      <c r="A10" s="12" t="s">
        <v>6097</v>
      </c>
      <c r="B10" s="47" t="s">
        <v>7298</v>
      </c>
      <c r="C10" s="47" t="s">
        <v>7299</v>
      </c>
      <c r="D10" s="12" t="s">
        <v>6101</v>
      </c>
      <c r="E10" s="12" t="s">
        <v>7324</v>
      </c>
      <c r="F10" s="14" t="s">
        <v>2607</v>
      </c>
      <c r="G10" s="14" t="s">
        <v>2607</v>
      </c>
      <c r="H10" s="12" t="s">
        <v>6095</v>
      </c>
      <c r="I10" s="68" t="s">
        <v>7332</v>
      </c>
    </row>
    <row r="11" spans="1:10" ht="33">
      <c r="A11" s="12" t="s">
        <v>6099</v>
      </c>
      <c r="B11" s="47" t="s">
        <v>7300</v>
      </c>
      <c r="C11" s="47" t="s">
        <v>7301</v>
      </c>
      <c r="D11" s="12" t="s">
        <v>6104</v>
      </c>
      <c r="E11" s="12" t="s">
        <v>7324</v>
      </c>
      <c r="F11" s="14" t="s">
        <v>2607</v>
      </c>
      <c r="G11" s="14" t="s">
        <v>2607</v>
      </c>
      <c r="H11" s="12" t="s">
        <v>6095</v>
      </c>
      <c r="I11" s="68" t="s">
        <v>7332</v>
      </c>
    </row>
    <row r="12" spans="1:10" ht="33">
      <c r="A12" s="12" t="s">
        <v>6100</v>
      </c>
      <c r="B12" s="47" t="s">
        <v>7302</v>
      </c>
      <c r="C12" s="47" t="s">
        <v>7301</v>
      </c>
      <c r="D12" s="12" t="s">
        <v>6098</v>
      </c>
      <c r="E12" s="12" t="s">
        <v>7324</v>
      </c>
      <c r="F12" s="14" t="s">
        <v>2607</v>
      </c>
      <c r="G12" s="14" t="s">
        <v>2607</v>
      </c>
      <c r="H12" s="12" t="s">
        <v>6095</v>
      </c>
      <c r="I12" s="68" t="s">
        <v>7332</v>
      </c>
    </row>
    <row r="13" spans="1:10" ht="33">
      <c r="A13" s="12" t="s">
        <v>6102</v>
      </c>
      <c r="B13" s="47" t="s">
        <v>7303</v>
      </c>
      <c r="C13" s="47" t="s">
        <v>7297</v>
      </c>
      <c r="D13" s="12" t="s">
        <v>6103</v>
      </c>
      <c r="E13" s="12" t="s">
        <v>7324</v>
      </c>
      <c r="F13" s="14" t="s">
        <v>2607</v>
      </c>
      <c r="G13" s="14" t="s">
        <v>2607</v>
      </c>
      <c r="H13" s="12" t="s">
        <v>6096</v>
      </c>
      <c r="I13" s="68" t="s">
        <v>7332</v>
      </c>
    </row>
  </sheetData>
  <sortState xmlns:xlrd2="http://schemas.microsoft.com/office/spreadsheetml/2017/richdata2" ref="A5:J14">
    <sortCondition descending="1" ref="F5:F14"/>
    <sortCondition descending="1" ref="I5:I1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C00000"/>
  </sheetPr>
  <dimension ref="A1:H2"/>
  <sheetViews>
    <sheetView zoomScaleNormal="100" workbookViewId="0">
      <pane ySplit="1" topLeftCell="A2" activePane="bottomLeft" state="frozen"/>
      <selection sqref="A1:XFD1048576"/>
      <selection pane="bottomLeft" sqref="A1:H2"/>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4.83203125" style="6" customWidth="1"/>
    <col min="6" max="6" width="12" style="95" customWidth="1"/>
    <col min="7" max="7" width="14.5" style="6" bestFit="1" customWidth="1"/>
    <col min="8" max="8" width="24.5" style="7" bestFit="1" customWidth="1"/>
    <col min="9" max="16384" width="9.1640625" style="7"/>
  </cols>
  <sheetData>
    <row r="1" spans="1:8" s="17" customFormat="1" ht="16.5">
      <c r="A1" s="8" t="s">
        <v>1413</v>
      </c>
      <c r="B1" s="8" t="s">
        <v>1414</v>
      </c>
      <c r="C1" s="8" t="s">
        <v>1415</v>
      </c>
      <c r="D1" s="8" t="s">
        <v>1416</v>
      </c>
      <c r="E1" s="8" t="s">
        <v>1417</v>
      </c>
      <c r="F1" s="8" t="s">
        <v>6280</v>
      </c>
      <c r="G1" s="8" t="s">
        <v>1418</v>
      </c>
      <c r="H1" s="28" t="s">
        <v>2963</v>
      </c>
    </row>
    <row r="2" spans="1:8" s="17" customFormat="1" ht="78.75">
      <c r="A2" s="12" t="s">
        <v>7061</v>
      </c>
      <c r="B2" s="18" t="s">
        <v>7064</v>
      </c>
      <c r="C2" s="18" t="s">
        <v>7062</v>
      </c>
      <c r="D2" s="12" t="s">
        <v>7063</v>
      </c>
      <c r="E2" s="14" t="s">
        <v>8178</v>
      </c>
      <c r="F2" s="14" t="s">
        <v>2607</v>
      </c>
      <c r="G2" s="55">
        <v>44875</v>
      </c>
      <c r="H2" s="88" t="s">
        <v>7003</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1C1E-0D1E-4466-ABAF-F727CCFCE259}">
  <sheetPr>
    <tabColor rgb="FFC00000"/>
  </sheetPr>
  <dimension ref="A1:H2"/>
  <sheetViews>
    <sheetView workbookViewId="0">
      <selection activeCell="G27" sqref="G27:G28"/>
    </sheetView>
  </sheetViews>
  <sheetFormatPr defaultRowHeight="14.25"/>
  <cols>
    <col min="1" max="1" width="22.1640625" customWidth="1"/>
    <col min="2" max="2" width="47.5" customWidth="1"/>
    <col min="3" max="3" width="38.83203125" customWidth="1"/>
    <col min="4" max="4" width="33" customWidth="1"/>
    <col min="5" max="5" width="26.33203125" customWidth="1"/>
    <col min="6" max="6" width="19.33203125" customWidth="1"/>
    <col min="7" max="7" width="17.33203125" customWidth="1"/>
    <col min="8" max="8" width="24.6640625" customWidth="1"/>
  </cols>
  <sheetData>
    <row r="1" spans="1:8" ht="16.5">
      <c r="A1" s="8" t="s">
        <v>1413</v>
      </c>
      <c r="B1" s="8" t="s">
        <v>1414</v>
      </c>
      <c r="C1" s="8" t="s">
        <v>1415</v>
      </c>
      <c r="D1" s="8" t="s">
        <v>1416</v>
      </c>
      <c r="E1" s="8" t="s">
        <v>1417</v>
      </c>
      <c r="F1" s="8" t="s">
        <v>6280</v>
      </c>
      <c r="G1" s="8" t="s">
        <v>1418</v>
      </c>
      <c r="H1" s="28" t="s">
        <v>2963</v>
      </c>
    </row>
    <row r="2" spans="1:8" ht="16.5">
      <c r="A2" s="12" t="s">
        <v>8567</v>
      </c>
      <c r="B2" s="18" t="s">
        <v>8568</v>
      </c>
      <c r="C2" s="18" t="s">
        <v>8569</v>
      </c>
      <c r="D2" s="12" t="s">
        <v>8570</v>
      </c>
      <c r="E2" s="115" t="s">
        <v>8571</v>
      </c>
      <c r="F2" s="14" t="s">
        <v>2607</v>
      </c>
      <c r="G2" s="55">
        <v>45582</v>
      </c>
      <c r="H2" s="88" t="s">
        <v>8566</v>
      </c>
    </row>
  </sheetData>
  <phoneticPr fontId="1"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工作表8">
    <tabColor rgb="FFC00000"/>
  </sheetPr>
  <dimension ref="A1:I19"/>
  <sheetViews>
    <sheetView zoomScaleNormal="100" workbookViewId="0">
      <pane ySplit="1" topLeftCell="A2" activePane="bottomLeft" state="frozen"/>
      <selection sqref="A1:XFD1048576"/>
      <selection pane="bottomLeft" sqref="A1:XFD1048576"/>
    </sheetView>
  </sheetViews>
  <sheetFormatPr defaultColWidth="9.1640625" defaultRowHeight="15.75"/>
  <cols>
    <col min="1" max="1" width="13.1640625" style="5" customWidth="1"/>
    <col min="2" max="2" width="55.6640625" style="4" customWidth="1"/>
    <col min="3" max="3" width="30.6640625" style="4" customWidth="1"/>
    <col min="4" max="4" width="30.6640625" style="5" customWidth="1"/>
    <col min="5" max="5" width="12.6640625" style="5" customWidth="1"/>
    <col min="6" max="6" width="12" style="62" customWidth="1"/>
    <col min="7" max="7" width="14.6640625" style="5" customWidth="1"/>
    <col min="8" max="8" width="24.5" style="4" bestFit="1" customWidth="1"/>
    <col min="9" max="16384" width="9.1640625" style="4"/>
  </cols>
  <sheetData>
    <row r="1" spans="1:9" s="17" customFormat="1" ht="16.5">
      <c r="A1" s="8" t="s">
        <v>1413</v>
      </c>
      <c r="B1" s="8" t="s">
        <v>1414</v>
      </c>
      <c r="C1" s="8" t="s">
        <v>1415</v>
      </c>
      <c r="D1" s="8" t="s">
        <v>1416</v>
      </c>
      <c r="E1" s="8" t="s">
        <v>1417</v>
      </c>
      <c r="F1" s="8" t="s">
        <v>6280</v>
      </c>
      <c r="G1" s="8" t="s">
        <v>1418</v>
      </c>
      <c r="H1" s="24" t="s">
        <v>2963</v>
      </c>
    </row>
    <row r="2" spans="1:9" s="17" customFormat="1" ht="16.5">
      <c r="A2" s="12" t="s">
        <v>5913</v>
      </c>
      <c r="B2" s="18" t="s">
        <v>5914</v>
      </c>
      <c r="C2" s="18" t="s">
        <v>5915</v>
      </c>
      <c r="D2" s="12" t="s">
        <v>5916</v>
      </c>
      <c r="E2" s="12" t="s">
        <v>6383</v>
      </c>
      <c r="F2" s="14" t="s">
        <v>2607</v>
      </c>
      <c r="G2" s="12" t="s">
        <v>5917</v>
      </c>
      <c r="H2" s="27" t="s">
        <v>5802</v>
      </c>
      <c r="I2" s="22"/>
    </row>
    <row r="18" spans="1:8" s="62" customFormat="1">
      <c r="A18" s="5"/>
      <c r="B18" s="4"/>
      <c r="C18" s="4"/>
      <c r="D18" s="4"/>
      <c r="E18" s="4"/>
      <c r="G18" s="4"/>
      <c r="H18" s="4"/>
    </row>
    <row r="19" spans="1:8" s="62" customFormat="1">
      <c r="A19" s="5"/>
      <c r="B19" s="4"/>
      <c r="C19" s="4"/>
      <c r="D19" s="4"/>
      <c r="E19" s="4"/>
      <c r="G19" s="4"/>
      <c r="H19" s="4"/>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工作表15">
    <tabColor rgb="FFC00000"/>
  </sheetPr>
  <dimension ref="A1:H46"/>
  <sheetViews>
    <sheetView topLeftCell="A40" workbookViewId="0">
      <selection activeCell="B53" sqref="B53"/>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6.6640625" style="6" customWidth="1"/>
    <col min="6" max="6" width="12.83203125" style="6" customWidth="1"/>
    <col min="7" max="7" width="14.5" style="6" bestFit="1" customWidth="1"/>
    <col min="8" max="8" width="23" style="7" customWidth="1"/>
    <col min="9" max="16384" width="9.1640625" style="7"/>
  </cols>
  <sheetData>
    <row r="1" spans="1:8" s="17" customFormat="1" ht="16.5">
      <c r="A1" s="8" t="s">
        <v>1413</v>
      </c>
      <c r="B1" s="8" t="s">
        <v>1414</v>
      </c>
      <c r="C1" s="8" t="s">
        <v>1415</v>
      </c>
      <c r="D1" s="8" t="s">
        <v>1416</v>
      </c>
      <c r="E1" s="8" t="s">
        <v>1417</v>
      </c>
      <c r="F1" s="8" t="s">
        <v>6280</v>
      </c>
      <c r="G1" s="8" t="s">
        <v>1418</v>
      </c>
      <c r="H1" s="24" t="s">
        <v>2963</v>
      </c>
    </row>
    <row r="2" spans="1:8" ht="33">
      <c r="A2" s="12" t="s">
        <v>5822</v>
      </c>
      <c r="B2" s="18" t="s">
        <v>5808</v>
      </c>
      <c r="C2" s="18" t="s">
        <v>5032</v>
      </c>
      <c r="D2" s="12" t="s">
        <v>5823</v>
      </c>
      <c r="E2" s="12" t="s">
        <v>8174</v>
      </c>
      <c r="F2" s="14" t="s">
        <v>1549</v>
      </c>
      <c r="G2" s="12" t="s">
        <v>5821</v>
      </c>
      <c r="H2" s="45" t="s">
        <v>5803</v>
      </c>
    </row>
    <row r="3" spans="1:8" ht="33">
      <c r="A3" s="12" t="s">
        <v>5824</v>
      </c>
      <c r="B3" s="18" t="s">
        <v>5809</v>
      </c>
      <c r="C3" s="18" t="s">
        <v>5052</v>
      </c>
      <c r="D3" s="12" t="s">
        <v>5825</v>
      </c>
      <c r="E3" s="12" t="s">
        <v>8174</v>
      </c>
      <c r="F3" s="14" t="s">
        <v>1549</v>
      </c>
      <c r="G3" s="12" t="s">
        <v>5821</v>
      </c>
      <c r="H3" s="45" t="s">
        <v>5803</v>
      </c>
    </row>
    <row r="4" spans="1:8" ht="33">
      <c r="A4" s="12" t="s">
        <v>5826</v>
      </c>
      <c r="B4" s="18" t="s">
        <v>5809</v>
      </c>
      <c r="C4" s="18" t="s">
        <v>5052</v>
      </c>
      <c r="D4" s="12" t="s">
        <v>5827</v>
      </c>
      <c r="E4" s="12" t="s">
        <v>8174</v>
      </c>
      <c r="F4" s="14" t="s">
        <v>1549</v>
      </c>
      <c r="G4" s="12" t="s">
        <v>5821</v>
      </c>
      <c r="H4" s="45" t="s">
        <v>5803</v>
      </c>
    </row>
    <row r="5" spans="1:8" ht="33">
      <c r="A5" s="12" t="s">
        <v>5828</v>
      </c>
      <c r="B5" s="18" t="s">
        <v>5811</v>
      </c>
      <c r="C5" s="18" t="s">
        <v>5058</v>
      </c>
      <c r="D5" s="12" t="s">
        <v>5829</v>
      </c>
      <c r="E5" s="12" t="s">
        <v>8174</v>
      </c>
      <c r="F5" s="14" t="s">
        <v>1549</v>
      </c>
      <c r="G5" s="12" t="s">
        <v>5821</v>
      </c>
      <c r="H5" s="45" t="s">
        <v>5803</v>
      </c>
    </row>
    <row r="6" spans="1:8" ht="33">
      <c r="A6" s="12" t="s">
        <v>5830</v>
      </c>
      <c r="B6" s="18" t="s">
        <v>5831</v>
      </c>
      <c r="C6" s="18" t="s">
        <v>5060</v>
      </c>
      <c r="D6" s="12" t="s">
        <v>5832</v>
      </c>
      <c r="E6" s="12" t="s">
        <v>8174</v>
      </c>
      <c r="F6" s="14" t="s">
        <v>1549</v>
      </c>
      <c r="G6" s="12" t="s">
        <v>5821</v>
      </c>
      <c r="H6" s="45" t="s">
        <v>5803</v>
      </c>
    </row>
    <row r="7" spans="1:8" ht="33">
      <c r="A7" s="12" t="s">
        <v>5833</v>
      </c>
      <c r="B7" s="18" t="s">
        <v>5810</v>
      </c>
      <c r="C7" s="18" t="s">
        <v>5041</v>
      </c>
      <c r="D7" s="12" t="s">
        <v>5834</v>
      </c>
      <c r="E7" s="12" t="s">
        <v>8174</v>
      </c>
      <c r="F7" s="14" t="s">
        <v>1549</v>
      </c>
      <c r="G7" s="12" t="s">
        <v>5821</v>
      </c>
      <c r="H7" s="45" t="s">
        <v>5803</v>
      </c>
    </row>
    <row r="8" spans="1:8" ht="33">
      <c r="A8" s="12" t="s">
        <v>5835</v>
      </c>
      <c r="B8" s="18" t="s">
        <v>5836</v>
      </c>
      <c r="C8" s="18" t="s">
        <v>5061</v>
      </c>
      <c r="D8" s="12" t="s">
        <v>5837</v>
      </c>
      <c r="E8" s="12" t="s">
        <v>8174</v>
      </c>
      <c r="F8" s="14" t="s">
        <v>1549</v>
      </c>
      <c r="G8" s="12" t="s">
        <v>5821</v>
      </c>
      <c r="H8" s="45" t="s">
        <v>5803</v>
      </c>
    </row>
    <row r="9" spans="1:8" ht="33">
      <c r="A9" s="12" t="s">
        <v>5838</v>
      </c>
      <c r="B9" s="18" t="s">
        <v>5812</v>
      </c>
      <c r="C9" s="18" t="s">
        <v>5839</v>
      </c>
      <c r="D9" s="12" t="s">
        <v>5840</v>
      </c>
      <c r="E9" s="12" t="s">
        <v>8174</v>
      </c>
      <c r="F9" s="14" t="s">
        <v>1549</v>
      </c>
      <c r="G9" s="12" t="s">
        <v>5821</v>
      </c>
      <c r="H9" s="45" t="s">
        <v>5803</v>
      </c>
    </row>
    <row r="10" spans="1:8" ht="33">
      <c r="A10" s="12" t="s">
        <v>5841</v>
      </c>
      <c r="B10" s="18" t="s">
        <v>5813</v>
      </c>
      <c r="C10" s="18" t="s">
        <v>5054</v>
      </c>
      <c r="D10" s="12" t="s">
        <v>5842</v>
      </c>
      <c r="E10" s="12" t="s">
        <v>8174</v>
      </c>
      <c r="F10" s="14" t="s">
        <v>1549</v>
      </c>
      <c r="G10" s="12" t="s">
        <v>5821</v>
      </c>
      <c r="H10" s="45" t="s">
        <v>5803</v>
      </c>
    </row>
    <row r="11" spans="1:8" ht="33">
      <c r="A11" s="12" t="s">
        <v>5843</v>
      </c>
      <c r="B11" s="18" t="s">
        <v>5814</v>
      </c>
      <c r="C11" s="18" t="s">
        <v>1446</v>
      </c>
      <c r="D11" s="12" t="s">
        <v>5844</v>
      </c>
      <c r="E11" s="12" t="s">
        <v>8174</v>
      </c>
      <c r="F11" s="14" t="s">
        <v>1549</v>
      </c>
      <c r="G11" s="12" t="s">
        <v>5821</v>
      </c>
      <c r="H11" s="45" t="s">
        <v>5803</v>
      </c>
    </row>
    <row r="12" spans="1:8" ht="33">
      <c r="A12" s="12" t="s">
        <v>5845</v>
      </c>
      <c r="B12" s="18" t="s">
        <v>5846</v>
      </c>
      <c r="C12" s="18" t="s">
        <v>5045</v>
      </c>
      <c r="D12" s="12" t="s">
        <v>5847</v>
      </c>
      <c r="E12" s="12" t="s">
        <v>8174</v>
      </c>
      <c r="F12" s="14" t="s">
        <v>1549</v>
      </c>
      <c r="G12" s="12" t="s">
        <v>5821</v>
      </c>
      <c r="H12" s="45" t="s">
        <v>5803</v>
      </c>
    </row>
    <row r="13" spans="1:8" ht="33">
      <c r="A13" s="12" t="s">
        <v>5848</v>
      </c>
      <c r="B13" s="18" t="s">
        <v>5849</v>
      </c>
      <c r="C13" s="18" t="s">
        <v>5027</v>
      </c>
      <c r="D13" s="12" t="s">
        <v>5850</v>
      </c>
      <c r="E13" s="12" t="s">
        <v>8174</v>
      </c>
      <c r="F13" s="14" t="s">
        <v>1549</v>
      </c>
      <c r="G13" s="12" t="s">
        <v>5821</v>
      </c>
      <c r="H13" s="45" t="s">
        <v>5803</v>
      </c>
    </row>
    <row r="14" spans="1:8" ht="33">
      <c r="A14" s="12" t="s">
        <v>5851</v>
      </c>
      <c r="B14" s="18" t="s">
        <v>5818</v>
      </c>
      <c r="C14" s="18" t="s">
        <v>5016</v>
      </c>
      <c r="D14" s="12" t="s">
        <v>5852</v>
      </c>
      <c r="E14" s="12" t="s">
        <v>8174</v>
      </c>
      <c r="F14" s="14" t="s">
        <v>1549</v>
      </c>
      <c r="G14" s="12" t="s">
        <v>5821</v>
      </c>
      <c r="H14" s="45" t="s">
        <v>5803</v>
      </c>
    </row>
    <row r="15" spans="1:8" ht="33">
      <c r="A15" s="12" t="s">
        <v>5853</v>
      </c>
      <c r="B15" s="18" t="s">
        <v>3647</v>
      </c>
      <c r="C15" s="18" t="s">
        <v>1612</v>
      </c>
      <c r="D15" s="12" t="s">
        <v>5854</v>
      </c>
      <c r="E15" s="12" t="s">
        <v>8174</v>
      </c>
      <c r="F15" s="14" t="s">
        <v>1549</v>
      </c>
      <c r="G15" s="12" t="s">
        <v>5821</v>
      </c>
      <c r="H15" s="45" t="s">
        <v>5803</v>
      </c>
    </row>
    <row r="16" spans="1:8" ht="33">
      <c r="A16" s="12" t="s">
        <v>5855</v>
      </c>
      <c r="B16" s="18" t="s">
        <v>5819</v>
      </c>
      <c r="C16" s="18" t="s">
        <v>5807</v>
      </c>
      <c r="D16" s="12" t="s">
        <v>5856</v>
      </c>
      <c r="E16" s="12" t="s">
        <v>8174</v>
      </c>
      <c r="F16" s="14" t="s">
        <v>1549</v>
      </c>
      <c r="G16" s="12" t="s">
        <v>5821</v>
      </c>
      <c r="H16" s="45" t="s">
        <v>5803</v>
      </c>
    </row>
    <row r="17" spans="1:8" ht="33">
      <c r="A17" s="12" t="s">
        <v>5857</v>
      </c>
      <c r="B17" s="18" t="s">
        <v>5858</v>
      </c>
      <c r="C17" s="18" t="s">
        <v>5859</v>
      </c>
      <c r="D17" s="12" t="s">
        <v>5860</v>
      </c>
      <c r="E17" s="12" t="s">
        <v>8174</v>
      </c>
      <c r="F17" s="14" t="s">
        <v>1549</v>
      </c>
      <c r="G17" s="12" t="s">
        <v>5821</v>
      </c>
      <c r="H17" s="45" t="s">
        <v>5803</v>
      </c>
    </row>
    <row r="18" spans="1:8" ht="33">
      <c r="A18" s="12" t="s">
        <v>5861</v>
      </c>
      <c r="B18" s="18" t="s">
        <v>5862</v>
      </c>
      <c r="C18" s="18" t="s">
        <v>5863</v>
      </c>
      <c r="D18" s="12" t="s">
        <v>5864</v>
      </c>
      <c r="E18" s="12" t="s">
        <v>8174</v>
      </c>
      <c r="F18" s="14" t="s">
        <v>1549</v>
      </c>
      <c r="G18" s="12" t="s">
        <v>5821</v>
      </c>
      <c r="H18" s="45" t="s">
        <v>5803</v>
      </c>
    </row>
    <row r="19" spans="1:8" ht="33">
      <c r="A19" s="12" t="s">
        <v>5865</v>
      </c>
      <c r="B19" s="18" t="s">
        <v>5866</v>
      </c>
      <c r="C19" s="18" t="s">
        <v>5867</v>
      </c>
      <c r="D19" s="12" t="s">
        <v>5868</v>
      </c>
      <c r="E19" s="12" t="s">
        <v>8174</v>
      </c>
      <c r="F19" s="14" t="s">
        <v>1549</v>
      </c>
      <c r="G19" s="12" t="s">
        <v>5821</v>
      </c>
      <c r="H19" s="45" t="s">
        <v>5803</v>
      </c>
    </row>
    <row r="20" spans="1:8" ht="33">
      <c r="A20" s="12" t="s">
        <v>5869</v>
      </c>
      <c r="B20" s="18" t="s">
        <v>5870</v>
      </c>
      <c r="C20" s="18" t="s">
        <v>5871</v>
      </c>
      <c r="D20" s="12" t="s">
        <v>5872</v>
      </c>
      <c r="E20" s="12" t="s">
        <v>8174</v>
      </c>
      <c r="F20" s="14" t="s">
        <v>1549</v>
      </c>
      <c r="G20" s="12" t="s">
        <v>5821</v>
      </c>
      <c r="H20" s="45" t="s">
        <v>5803</v>
      </c>
    </row>
    <row r="21" spans="1:8" ht="33">
      <c r="A21" s="12" t="s">
        <v>5873</v>
      </c>
      <c r="B21" s="18" t="s">
        <v>5874</v>
      </c>
      <c r="C21" s="18" t="s">
        <v>5875</v>
      </c>
      <c r="D21" s="12" t="s">
        <v>5876</v>
      </c>
      <c r="E21" s="12" t="s">
        <v>8174</v>
      </c>
      <c r="F21" s="14" t="s">
        <v>1549</v>
      </c>
      <c r="G21" s="12" t="s">
        <v>5821</v>
      </c>
      <c r="H21" s="45" t="s">
        <v>5803</v>
      </c>
    </row>
    <row r="22" spans="1:8" ht="63">
      <c r="A22" s="12" t="s">
        <v>8520</v>
      </c>
      <c r="B22" s="18" t="s">
        <v>5877</v>
      </c>
      <c r="C22" s="18" t="s">
        <v>5878</v>
      </c>
      <c r="D22" s="12" t="s">
        <v>8522</v>
      </c>
      <c r="E22" s="12" t="s">
        <v>8174</v>
      </c>
      <c r="F22" s="14" t="s">
        <v>1549</v>
      </c>
      <c r="G22" s="55">
        <v>45607</v>
      </c>
      <c r="H22" s="114" t="s">
        <v>8521</v>
      </c>
    </row>
    <row r="23" spans="1:8" ht="33">
      <c r="A23" s="12" t="s">
        <v>5879</v>
      </c>
      <c r="B23" s="18" t="s">
        <v>5880</v>
      </c>
      <c r="C23" s="18" t="s">
        <v>5881</v>
      </c>
      <c r="D23" s="12" t="s">
        <v>5882</v>
      </c>
      <c r="E23" s="12" t="s">
        <v>8174</v>
      </c>
      <c r="F23" s="14" t="s">
        <v>1549</v>
      </c>
      <c r="G23" s="12" t="s">
        <v>5821</v>
      </c>
      <c r="H23" s="45" t="s">
        <v>5803</v>
      </c>
    </row>
    <row r="24" spans="1:8" ht="33">
      <c r="A24" s="12" t="s">
        <v>5883</v>
      </c>
      <c r="B24" s="18" t="s">
        <v>5884</v>
      </c>
      <c r="C24" s="18" t="s">
        <v>5885</v>
      </c>
      <c r="D24" s="12" t="s">
        <v>5886</v>
      </c>
      <c r="E24" s="12" t="s">
        <v>8174</v>
      </c>
      <c r="F24" s="14" t="s">
        <v>1549</v>
      </c>
      <c r="G24" s="12" t="s">
        <v>5821</v>
      </c>
      <c r="H24" s="45" t="s">
        <v>5803</v>
      </c>
    </row>
    <row r="25" spans="1:8" ht="33">
      <c r="A25" s="12" t="s">
        <v>5887</v>
      </c>
      <c r="B25" s="18" t="s">
        <v>5888</v>
      </c>
      <c r="C25" s="18" t="s">
        <v>5889</v>
      </c>
      <c r="D25" s="12" t="s">
        <v>5890</v>
      </c>
      <c r="E25" s="12" t="s">
        <v>8174</v>
      </c>
      <c r="F25" s="14" t="s">
        <v>1549</v>
      </c>
      <c r="G25" s="12" t="s">
        <v>5821</v>
      </c>
      <c r="H25" s="45" t="s">
        <v>5803</v>
      </c>
    </row>
    <row r="26" spans="1:8" ht="33">
      <c r="A26" s="12" t="s">
        <v>5891</v>
      </c>
      <c r="B26" s="18" t="s">
        <v>5892</v>
      </c>
      <c r="C26" s="18" t="s">
        <v>5893</v>
      </c>
      <c r="D26" s="12" t="s">
        <v>5894</v>
      </c>
      <c r="E26" s="12" t="s">
        <v>8174</v>
      </c>
      <c r="F26" s="14" t="s">
        <v>1549</v>
      </c>
      <c r="G26" s="12" t="s">
        <v>5821</v>
      </c>
      <c r="H26" s="45" t="s">
        <v>5803</v>
      </c>
    </row>
    <row r="27" spans="1:8" ht="33">
      <c r="A27" s="12" t="s">
        <v>5895</v>
      </c>
      <c r="B27" s="18" t="s">
        <v>5896</v>
      </c>
      <c r="C27" s="18" t="s">
        <v>5897</v>
      </c>
      <c r="D27" s="12" t="s">
        <v>5898</v>
      </c>
      <c r="E27" s="12" t="s">
        <v>8174</v>
      </c>
      <c r="F27" s="14" t="s">
        <v>1549</v>
      </c>
      <c r="G27" s="12" t="s">
        <v>5821</v>
      </c>
      <c r="H27" s="45" t="s">
        <v>5803</v>
      </c>
    </row>
    <row r="28" spans="1:8" ht="33">
      <c r="A28" s="12" t="s">
        <v>7227</v>
      </c>
      <c r="B28" s="18" t="s">
        <v>5899</v>
      </c>
      <c r="C28" s="18" t="s">
        <v>5900</v>
      </c>
      <c r="D28" s="12" t="s">
        <v>7228</v>
      </c>
      <c r="E28" s="12" t="s">
        <v>8174</v>
      </c>
      <c r="F28" s="14" t="s">
        <v>1549</v>
      </c>
      <c r="G28" s="12" t="s">
        <v>7229</v>
      </c>
      <c r="H28" s="45" t="s">
        <v>5803</v>
      </c>
    </row>
    <row r="29" spans="1:8" ht="33">
      <c r="A29" s="12" t="s">
        <v>5901</v>
      </c>
      <c r="B29" s="18" t="s">
        <v>5902</v>
      </c>
      <c r="C29" s="18" t="s">
        <v>5903</v>
      </c>
      <c r="D29" s="12" t="s">
        <v>5904</v>
      </c>
      <c r="E29" s="12" t="s">
        <v>8174</v>
      </c>
      <c r="F29" s="14" t="s">
        <v>1549</v>
      </c>
      <c r="G29" s="12" t="s">
        <v>5821</v>
      </c>
      <c r="H29" s="45" t="s">
        <v>5803</v>
      </c>
    </row>
    <row r="30" spans="1:8" ht="33">
      <c r="A30" s="12" t="s">
        <v>5905</v>
      </c>
      <c r="B30" s="18" t="s">
        <v>5906</v>
      </c>
      <c r="C30" s="18" t="s">
        <v>5907</v>
      </c>
      <c r="D30" s="12" t="s">
        <v>5908</v>
      </c>
      <c r="E30" s="12" t="s">
        <v>8174</v>
      </c>
      <c r="F30" s="14" t="s">
        <v>1549</v>
      </c>
      <c r="G30" s="12" t="s">
        <v>5821</v>
      </c>
      <c r="H30" s="45" t="s">
        <v>5803</v>
      </c>
    </row>
    <row r="31" spans="1:8" ht="33">
      <c r="A31" s="12" t="s">
        <v>5909</v>
      </c>
      <c r="B31" s="18" t="s">
        <v>5910</v>
      </c>
      <c r="C31" s="18" t="s">
        <v>5911</v>
      </c>
      <c r="D31" s="12" t="s">
        <v>5912</v>
      </c>
      <c r="E31" s="12" t="s">
        <v>8174</v>
      </c>
      <c r="F31" s="14" t="s">
        <v>1549</v>
      </c>
      <c r="G31" s="12" t="s">
        <v>5821</v>
      </c>
      <c r="H31" s="45" t="s">
        <v>5803</v>
      </c>
    </row>
    <row r="32" spans="1:8" ht="33">
      <c r="A32" s="49" t="s">
        <v>6152</v>
      </c>
      <c r="B32" s="53" t="s">
        <v>6277</v>
      </c>
      <c r="C32" s="52" t="s">
        <v>6273</v>
      </c>
      <c r="D32" s="49" t="s">
        <v>6204</v>
      </c>
      <c r="E32" s="12" t="s">
        <v>8174</v>
      </c>
      <c r="F32" s="14" t="s">
        <v>1549</v>
      </c>
      <c r="G32" s="54">
        <v>43823</v>
      </c>
      <c r="H32" s="65" t="s">
        <v>6467</v>
      </c>
    </row>
    <row r="33" spans="1:8" ht="33">
      <c r="A33" s="49" t="s">
        <v>6176</v>
      </c>
      <c r="B33" s="53" t="s">
        <v>6279</v>
      </c>
      <c r="C33" s="52" t="s">
        <v>6278</v>
      </c>
      <c r="D33" s="49" t="s">
        <v>6235</v>
      </c>
      <c r="E33" s="12" t="s">
        <v>8174</v>
      </c>
      <c r="F33" s="14" t="s">
        <v>1549</v>
      </c>
      <c r="G33" s="55">
        <v>43823</v>
      </c>
      <c r="H33" s="65" t="s">
        <v>6467</v>
      </c>
    </row>
    <row r="34" spans="1:8" ht="33">
      <c r="A34" s="34" t="s">
        <v>6105</v>
      </c>
      <c r="B34" s="50" t="s">
        <v>6135</v>
      </c>
      <c r="C34" s="94" t="s">
        <v>8175</v>
      </c>
      <c r="D34" s="34" t="s">
        <v>6115</v>
      </c>
      <c r="E34" s="12" t="s">
        <v>8174</v>
      </c>
      <c r="F34" s="14" t="s">
        <v>1549</v>
      </c>
      <c r="G34" s="55">
        <v>43935</v>
      </c>
      <c r="H34" s="67" t="s">
        <v>6469</v>
      </c>
    </row>
    <row r="35" spans="1:8" ht="33">
      <c r="A35" s="61" t="s">
        <v>6402</v>
      </c>
      <c r="B35" s="60" t="s">
        <v>8176</v>
      </c>
      <c r="C35" s="60" t="s">
        <v>6433</v>
      </c>
      <c r="D35" s="14" t="s">
        <v>6447</v>
      </c>
      <c r="E35" s="14" t="s">
        <v>6991</v>
      </c>
      <c r="F35" s="14" t="s">
        <v>1549</v>
      </c>
      <c r="G35" s="58">
        <v>44133</v>
      </c>
      <c r="H35" s="59" t="s">
        <v>6468</v>
      </c>
    </row>
    <row r="36" spans="1:8" ht="33">
      <c r="A36" s="61" t="s">
        <v>6420</v>
      </c>
      <c r="B36" s="60" t="s">
        <v>8177</v>
      </c>
      <c r="C36" s="60"/>
      <c r="D36" s="14" t="s">
        <v>6442</v>
      </c>
      <c r="E36" s="14" t="s">
        <v>6991</v>
      </c>
      <c r="F36" s="14" t="s">
        <v>1549</v>
      </c>
      <c r="G36" s="58">
        <v>44133</v>
      </c>
      <c r="H36" s="59" t="s">
        <v>6468</v>
      </c>
    </row>
    <row r="37" spans="1:8" ht="33">
      <c r="A37" s="14" t="s">
        <v>6941</v>
      </c>
      <c r="B37" s="21" t="s">
        <v>6945</v>
      </c>
      <c r="C37" s="21" t="s">
        <v>6946</v>
      </c>
      <c r="D37" s="14" t="s">
        <v>6948</v>
      </c>
      <c r="E37" s="14" t="s">
        <v>6991</v>
      </c>
      <c r="F37" s="14" t="s">
        <v>1549</v>
      </c>
      <c r="G37" s="55">
        <v>44684</v>
      </c>
      <c r="H37" s="77" t="s">
        <v>6888</v>
      </c>
    </row>
    <row r="38" spans="1:8" ht="33">
      <c r="A38" s="14" t="s">
        <v>7491</v>
      </c>
      <c r="B38" s="21" t="s">
        <v>7463</v>
      </c>
      <c r="C38" s="21" t="s">
        <v>7464</v>
      </c>
      <c r="D38" s="14" t="s">
        <v>7874</v>
      </c>
      <c r="E38" s="14" t="s">
        <v>6991</v>
      </c>
      <c r="F38" s="14" t="s">
        <v>1549</v>
      </c>
      <c r="G38" s="55">
        <v>45219</v>
      </c>
      <c r="H38" s="91" t="s">
        <v>7344</v>
      </c>
    </row>
    <row r="39" spans="1:8" ht="33">
      <c r="A39" s="14" t="s">
        <v>7527</v>
      </c>
      <c r="B39" s="21" t="s">
        <v>7498</v>
      </c>
      <c r="C39" s="21" t="s">
        <v>7499</v>
      </c>
      <c r="D39" s="14" t="s">
        <v>7908</v>
      </c>
      <c r="E39" s="14" t="s">
        <v>6991</v>
      </c>
      <c r="F39" s="14" t="s">
        <v>1549</v>
      </c>
      <c r="G39" s="55">
        <v>45219</v>
      </c>
      <c r="H39" s="91" t="s">
        <v>7344</v>
      </c>
    </row>
    <row r="40" spans="1:8" ht="33">
      <c r="A40" s="14" t="s">
        <v>7562</v>
      </c>
      <c r="B40" s="21" t="s">
        <v>7535</v>
      </c>
      <c r="C40" s="21" t="s">
        <v>7536</v>
      </c>
      <c r="D40" s="14" t="s">
        <v>7941</v>
      </c>
      <c r="E40" s="14" t="s">
        <v>6991</v>
      </c>
      <c r="F40" s="14" t="s">
        <v>1549</v>
      </c>
      <c r="G40" s="55">
        <v>45219</v>
      </c>
      <c r="H40" s="91" t="s">
        <v>7344</v>
      </c>
    </row>
    <row r="41" spans="1:8" ht="33">
      <c r="A41" s="14" t="s">
        <v>7629</v>
      </c>
      <c r="B41" s="21" t="s">
        <v>7601</v>
      </c>
      <c r="C41" s="21" t="s">
        <v>7602</v>
      </c>
      <c r="D41" s="14" t="s">
        <v>8004</v>
      </c>
      <c r="E41" s="14" t="s">
        <v>6991</v>
      </c>
      <c r="F41" s="14" t="s">
        <v>1549</v>
      </c>
      <c r="G41" s="55">
        <v>45219</v>
      </c>
      <c r="H41" s="91" t="s">
        <v>7344</v>
      </c>
    </row>
    <row r="42" spans="1:8" ht="33">
      <c r="A42" s="14" t="s">
        <v>7666</v>
      </c>
      <c r="B42" s="21" t="s">
        <v>7636</v>
      </c>
      <c r="C42" s="21" t="s">
        <v>7637</v>
      </c>
      <c r="D42" s="14" t="s">
        <v>8039</v>
      </c>
      <c r="E42" s="14" t="s">
        <v>6991</v>
      </c>
      <c r="F42" s="14" t="s">
        <v>1549</v>
      </c>
      <c r="G42" s="55">
        <v>45219</v>
      </c>
      <c r="H42" s="91" t="s">
        <v>7344</v>
      </c>
    </row>
    <row r="43" spans="1:8" ht="33">
      <c r="A43" s="14" t="s">
        <v>7731</v>
      </c>
      <c r="B43" s="101" t="s">
        <v>8591</v>
      </c>
      <c r="C43" s="21" t="s">
        <v>7676</v>
      </c>
      <c r="D43" s="14" t="s">
        <v>8075</v>
      </c>
      <c r="E43" s="14" t="s">
        <v>6991</v>
      </c>
      <c r="F43" s="14" t="s">
        <v>1549</v>
      </c>
      <c r="G43" s="55">
        <v>45219</v>
      </c>
      <c r="H43" s="91" t="s">
        <v>7344</v>
      </c>
    </row>
    <row r="44" spans="1:8" ht="16.5">
      <c r="A44" s="14" t="s">
        <v>7070</v>
      </c>
      <c r="B44" s="50" t="s">
        <v>6135</v>
      </c>
      <c r="C44" s="94" t="s">
        <v>8175</v>
      </c>
      <c r="D44" s="34" t="s">
        <v>6115</v>
      </c>
      <c r="E44" s="44" t="s">
        <v>6134</v>
      </c>
      <c r="F44" s="14" t="s">
        <v>1549</v>
      </c>
      <c r="G44" s="55">
        <v>43935</v>
      </c>
      <c r="H44" s="66" t="s">
        <v>6469</v>
      </c>
    </row>
    <row r="45" spans="1:8" ht="16.5">
      <c r="A45" s="14" t="s">
        <v>8592</v>
      </c>
      <c r="B45" s="16" t="s">
        <v>8593</v>
      </c>
      <c r="C45" s="16" t="s">
        <v>8588</v>
      </c>
      <c r="D45" s="14" t="s">
        <v>8594</v>
      </c>
      <c r="E45" s="14" t="s">
        <v>8589</v>
      </c>
      <c r="F45" s="14" t="s">
        <v>1549</v>
      </c>
      <c r="G45" s="55">
        <v>45582</v>
      </c>
      <c r="H45" s="59" t="s">
        <v>8560</v>
      </c>
    </row>
    <row r="46" spans="1:8" s="116" customFormat="1" ht="16.5">
      <c r="A46" s="10" t="str">
        <f>("D0017734")</f>
        <v>D0017734</v>
      </c>
      <c r="B46" s="118" t="s">
        <v>8590</v>
      </c>
      <c r="C46" s="117" t="str">
        <f t="shared" ref="C46" si="0">("曹麗英編著")</f>
        <v>曹麗英編著</v>
      </c>
      <c r="D46" s="10" t="str">
        <f>("419.6 8458 2024 V.2 c.6")</f>
        <v>419.6 8458 2024 V.2 c.6</v>
      </c>
      <c r="E46" s="44" t="s">
        <v>6134</v>
      </c>
      <c r="F46" s="14" t="s">
        <v>1549</v>
      </c>
      <c r="G46" s="55">
        <v>45582</v>
      </c>
      <c r="H46" s="59" t="s">
        <v>8560</v>
      </c>
    </row>
  </sheetData>
  <phoneticPr fontId="1"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I2"/>
  <sheetViews>
    <sheetView zoomScaleNormal="100" workbookViewId="0">
      <selection sqref="A1:XFD1048576"/>
    </sheetView>
  </sheetViews>
  <sheetFormatPr defaultColWidth="9.1640625" defaultRowHeight="15.75"/>
  <cols>
    <col min="1" max="1" width="13.1640625" style="4" customWidth="1"/>
    <col min="2" max="2" width="55.6640625" style="4" customWidth="1"/>
    <col min="3" max="3" width="30.6640625" style="4" customWidth="1"/>
    <col min="4" max="4" width="30.6640625" style="5" customWidth="1"/>
    <col min="5" max="5" width="12.6640625" style="5" customWidth="1"/>
    <col min="6" max="6" width="16.5" style="5" customWidth="1"/>
    <col min="7" max="7" width="15.6640625" style="62"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8519</v>
      </c>
      <c r="G1" s="8" t="s">
        <v>6460</v>
      </c>
      <c r="H1" s="8" t="s">
        <v>1418</v>
      </c>
      <c r="I1" s="24" t="s">
        <v>2963</v>
      </c>
    </row>
    <row r="2" spans="1:9" s="7" customFormat="1" ht="31.5">
      <c r="A2" s="15" t="s">
        <v>3196</v>
      </c>
      <c r="B2" s="13" t="s">
        <v>4011</v>
      </c>
      <c r="C2" s="13" t="s">
        <v>3197</v>
      </c>
      <c r="D2" s="35" t="s">
        <v>3198</v>
      </c>
      <c r="E2" s="14" t="s">
        <v>8251</v>
      </c>
      <c r="F2" s="14">
        <v>0</v>
      </c>
      <c r="G2" s="12">
        <v>0</v>
      </c>
      <c r="H2" s="12" t="s">
        <v>3180</v>
      </c>
      <c r="I2" s="25" t="s">
        <v>8195</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C00000"/>
  </sheetPr>
  <dimension ref="A1:I28"/>
  <sheetViews>
    <sheetView zoomScaleNormal="100" workbookViewId="0">
      <pane ySplit="1" topLeftCell="A5" activePane="bottomLeft" state="frozen"/>
      <selection sqref="A1:XFD1048576"/>
      <selection pane="bottomLeft" activeCell="L10" sqref="L10"/>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6.5" style="6" customWidth="1"/>
    <col min="6" max="6" width="12.83203125" style="6" customWidth="1"/>
    <col min="7" max="7" width="18.5" style="6" bestFit="1" customWidth="1"/>
    <col min="8" max="8" width="24.5" style="7" bestFit="1" customWidth="1"/>
    <col min="9" max="16384" width="9.1640625" style="7"/>
  </cols>
  <sheetData>
    <row r="1" spans="1:9" s="17" customFormat="1" ht="16.5">
      <c r="A1" s="8" t="s">
        <v>1413</v>
      </c>
      <c r="B1" s="8" t="s">
        <v>1414</v>
      </c>
      <c r="C1" s="8" t="s">
        <v>1415</v>
      </c>
      <c r="D1" s="8" t="s">
        <v>1416</v>
      </c>
      <c r="E1" s="8" t="s">
        <v>1417</v>
      </c>
      <c r="F1" s="8" t="s">
        <v>6280</v>
      </c>
      <c r="G1" s="8" t="s">
        <v>1418</v>
      </c>
      <c r="H1" s="24" t="s">
        <v>2963</v>
      </c>
    </row>
    <row r="2" spans="1:9" ht="33">
      <c r="A2" s="14" t="s">
        <v>6410</v>
      </c>
      <c r="B2" s="16" t="s">
        <v>6585</v>
      </c>
      <c r="C2" s="16" t="s">
        <v>6584</v>
      </c>
      <c r="D2" s="14" t="s">
        <v>6413</v>
      </c>
      <c r="E2" s="9" t="s">
        <v>5013</v>
      </c>
      <c r="F2" s="14" t="s">
        <v>1549</v>
      </c>
      <c r="G2" s="58">
        <v>44133</v>
      </c>
      <c r="H2" s="59" t="s">
        <v>6468</v>
      </c>
    </row>
    <row r="3" spans="1:9" ht="48">
      <c r="A3" s="14" t="s">
        <v>6411</v>
      </c>
      <c r="B3" s="16" t="s">
        <v>6432</v>
      </c>
      <c r="C3" s="16" t="s">
        <v>6409</v>
      </c>
      <c r="D3" s="14" t="s">
        <v>6414</v>
      </c>
      <c r="E3" s="9" t="s">
        <v>5013</v>
      </c>
      <c r="F3" s="14" t="s">
        <v>1549</v>
      </c>
      <c r="G3" s="58">
        <v>44133</v>
      </c>
      <c r="H3" s="59" t="s">
        <v>6468</v>
      </c>
      <c r="I3" s="23"/>
    </row>
    <row r="4" spans="1:9" ht="33">
      <c r="A4" s="14" t="s">
        <v>6412</v>
      </c>
      <c r="B4" s="16" t="s">
        <v>6434</v>
      </c>
      <c r="C4" s="16" t="s">
        <v>6435</v>
      </c>
      <c r="D4" s="14" t="s">
        <v>6415</v>
      </c>
      <c r="E4" s="12" t="s">
        <v>5013</v>
      </c>
      <c r="F4" s="14" t="s">
        <v>1549</v>
      </c>
      <c r="G4" s="58">
        <v>44133</v>
      </c>
      <c r="H4" s="59" t="s">
        <v>6468</v>
      </c>
    </row>
    <row r="5" spans="1:9" ht="16.5">
      <c r="A5" s="61" t="s">
        <v>6430</v>
      </c>
      <c r="B5" s="21" t="s">
        <v>6425</v>
      </c>
      <c r="C5" s="21" t="s">
        <v>8172</v>
      </c>
      <c r="D5" s="14" t="s">
        <v>6437</v>
      </c>
      <c r="E5" s="9" t="s">
        <v>5013</v>
      </c>
      <c r="F5" s="14" t="s">
        <v>1549</v>
      </c>
      <c r="G5" s="58">
        <v>44133</v>
      </c>
      <c r="H5" s="59" t="s">
        <v>6468</v>
      </c>
    </row>
    <row r="6" spans="1:9" ht="31.5">
      <c r="A6" s="61" t="s">
        <v>7313</v>
      </c>
      <c r="B6" s="21" t="s">
        <v>6426</v>
      </c>
      <c r="C6" s="21" t="s">
        <v>6427</v>
      </c>
      <c r="D6" s="14" t="s">
        <v>7312</v>
      </c>
      <c r="E6" s="12" t="s">
        <v>5013</v>
      </c>
      <c r="F6" s="14" t="s">
        <v>1549</v>
      </c>
      <c r="G6" s="58">
        <v>44133</v>
      </c>
      <c r="H6" s="59" t="s">
        <v>6468</v>
      </c>
    </row>
    <row r="7" spans="1:9" ht="47.25">
      <c r="A7" s="61" t="s">
        <v>6431</v>
      </c>
      <c r="B7" s="21" t="s">
        <v>6428</v>
      </c>
      <c r="C7" s="21" t="s">
        <v>6429</v>
      </c>
      <c r="D7" s="14" t="s">
        <v>6436</v>
      </c>
      <c r="E7" s="9" t="s">
        <v>5013</v>
      </c>
      <c r="F7" s="14" t="s">
        <v>1549</v>
      </c>
      <c r="G7" s="58">
        <v>44133</v>
      </c>
      <c r="H7" s="59" t="s">
        <v>6468</v>
      </c>
    </row>
    <row r="8" spans="1:9" ht="33">
      <c r="A8" s="14" t="s">
        <v>6639</v>
      </c>
      <c r="B8" s="16" t="s">
        <v>6703</v>
      </c>
      <c r="C8" s="16" t="s">
        <v>6660</v>
      </c>
      <c r="D8" s="14" t="s">
        <v>6661</v>
      </c>
      <c r="E8" s="14" t="s">
        <v>8173</v>
      </c>
      <c r="F8" s="14" t="s">
        <v>1549</v>
      </c>
      <c r="G8" s="55">
        <v>44356</v>
      </c>
      <c r="H8" s="69" t="s">
        <v>6470</v>
      </c>
    </row>
    <row r="9" spans="1:9" ht="33">
      <c r="A9" s="14" t="s">
        <v>6640</v>
      </c>
      <c r="B9" s="16" t="s">
        <v>6704</v>
      </c>
      <c r="C9" s="16" t="s">
        <v>6662</v>
      </c>
      <c r="D9" s="14" t="s">
        <v>6663</v>
      </c>
      <c r="E9" s="14" t="s">
        <v>8173</v>
      </c>
      <c r="F9" s="14" t="s">
        <v>1549</v>
      </c>
      <c r="G9" s="55">
        <v>44356</v>
      </c>
      <c r="H9" s="69" t="s">
        <v>6470</v>
      </c>
    </row>
    <row r="10" spans="1:9" ht="33">
      <c r="A10" s="14" t="s">
        <v>6641</v>
      </c>
      <c r="B10" s="16" t="s">
        <v>6705</v>
      </c>
      <c r="C10" s="16" t="s">
        <v>6664</v>
      </c>
      <c r="D10" s="14" t="s">
        <v>6665</v>
      </c>
      <c r="E10" s="14" t="s">
        <v>8173</v>
      </c>
      <c r="F10" s="14" t="s">
        <v>1549</v>
      </c>
      <c r="G10" s="55">
        <v>44356</v>
      </c>
      <c r="H10" s="69" t="s">
        <v>6638</v>
      </c>
    </row>
    <row r="11" spans="1:9" ht="33">
      <c r="A11" s="14" t="s">
        <v>6642</v>
      </c>
      <c r="B11" s="16" t="s">
        <v>6706</v>
      </c>
      <c r="C11" s="16" t="s">
        <v>6666</v>
      </c>
      <c r="D11" s="14" t="s">
        <v>6667</v>
      </c>
      <c r="E11" s="14" t="s">
        <v>8173</v>
      </c>
      <c r="F11" s="14" t="s">
        <v>1549</v>
      </c>
      <c r="G11" s="55">
        <v>44356</v>
      </c>
      <c r="H11" s="69" t="s">
        <v>6638</v>
      </c>
    </row>
    <row r="12" spans="1:9" ht="33">
      <c r="A12" s="14" t="s">
        <v>6643</v>
      </c>
      <c r="B12" s="16" t="s">
        <v>6707</v>
      </c>
      <c r="C12" s="16" t="s">
        <v>6668</v>
      </c>
      <c r="D12" s="14" t="s">
        <v>6669</v>
      </c>
      <c r="E12" s="14" t="s">
        <v>8173</v>
      </c>
      <c r="F12" s="14" t="s">
        <v>1549</v>
      </c>
      <c r="G12" s="55">
        <v>44356</v>
      </c>
      <c r="H12" s="69" t="s">
        <v>6638</v>
      </c>
    </row>
    <row r="13" spans="1:9" ht="33">
      <c r="A13" s="14" t="s">
        <v>6644</v>
      </c>
      <c r="B13" s="16" t="s">
        <v>6708</v>
      </c>
      <c r="C13" s="16" t="s">
        <v>6670</v>
      </c>
      <c r="D13" s="14" t="s">
        <v>6671</v>
      </c>
      <c r="E13" s="14" t="s">
        <v>8173</v>
      </c>
      <c r="F13" s="14" t="s">
        <v>1549</v>
      </c>
      <c r="G13" s="55">
        <v>44356</v>
      </c>
      <c r="H13" s="69" t="s">
        <v>6638</v>
      </c>
    </row>
    <row r="14" spans="1:9" ht="47.25">
      <c r="A14" s="14" t="s">
        <v>6645</v>
      </c>
      <c r="B14" s="16" t="s">
        <v>6709</v>
      </c>
      <c r="C14" s="16" t="s">
        <v>6672</v>
      </c>
      <c r="D14" s="14" t="s">
        <v>6673</v>
      </c>
      <c r="E14" s="14" t="s">
        <v>8173</v>
      </c>
      <c r="F14" s="14" t="s">
        <v>1549</v>
      </c>
      <c r="G14" s="55">
        <v>44365</v>
      </c>
      <c r="H14" s="69" t="s">
        <v>6638</v>
      </c>
    </row>
    <row r="15" spans="1:9" ht="47.25">
      <c r="A15" s="14" t="s">
        <v>6646</v>
      </c>
      <c r="B15" s="16" t="s">
        <v>6710</v>
      </c>
      <c r="C15" s="16" t="s">
        <v>6674</v>
      </c>
      <c r="D15" s="14" t="s">
        <v>6675</v>
      </c>
      <c r="E15" s="14" t="s">
        <v>8173</v>
      </c>
      <c r="F15" s="14" t="s">
        <v>1549</v>
      </c>
      <c r="G15" s="55">
        <v>44365</v>
      </c>
      <c r="H15" s="69" t="s">
        <v>6638</v>
      </c>
    </row>
    <row r="16" spans="1:9" ht="33">
      <c r="A16" s="14" t="s">
        <v>6647</v>
      </c>
      <c r="B16" s="16" t="s">
        <v>6711</v>
      </c>
      <c r="C16" s="16" t="s">
        <v>6676</v>
      </c>
      <c r="D16" s="14" t="s">
        <v>6677</v>
      </c>
      <c r="E16" s="14" t="s">
        <v>8173</v>
      </c>
      <c r="F16" s="14" t="s">
        <v>1549</v>
      </c>
      <c r="G16" s="55">
        <v>44365</v>
      </c>
      <c r="H16" s="69" t="s">
        <v>6638</v>
      </c>
    </row>
    <row r="17" spans="1:8" ht="33">
      <c r="A17" s="14" t="s">
        <v>6648</v>
      </c>
      <c r="B17" s="16" t="s">
        <v>6712</v>
      </c>
      <c r="C17" s="16" t="s">
        <v>6678</v>
      </c>
      <c r="D17" s="14" t="s">
        <v>6679</v>
      </c>
      <c r="E17" s="14" t="s">
        <v>8173</v>
      </c>
      <c r="F17" s="14" t="s">
        <v>1549</v>
      </c>
      <c r="G17" s="55">
        <v>44365</v>
      </c>
      <c r="H17" s="69" t="s">
        <v>6638</v>
      </c>
    </row>
    <row r="18" spans="1:8" ht="33">
      <c r="A18" s="14" t="s">
        <v>6649</v>
      </c>
      <c r="B18" s="16" t="s">
        <v>6713</v>
      </c>
      <c r="C18" s="16" t="s">
        <v>6680</v>
      </c>
      <c r="D18" s="14" t="s">
        <v>6681</v>
      </c>
      <c r="E18" s="14" t="s">
        <v>8173</v>
      </c>
      <c r="F18" s="14" t="s">
        <v>1549</v>
      </c>
      <c r="G18" s="55">
        <v>44365</v>
      </c>
      <c r="H18" s="69" t="s">
        <v>6638</v>
      </c>
    </row>
    <row r="19" spans="1:8" ht="47.25">
      <c r="A19" s="14" t="s">
        <v>6650</v>
      </c>
      <c r="B19" s="16" t="s">
        <v>6714</v>
      </c>
      <c r="C19" s="16" t="s">
        <v>6682</v>
      </c>
      <c r="D19" s="14" t="s">
        <v>6683</v>
      </c>
      <c r="E19" s="14" t="s">
        <v>8173</v>
      </c>
      <c r="F19" s="14" t="s">
        <v>1549</v>
      </c>
      <c r="G19" s="55">
        <v>44365</v>
      </c>
      <c r="H19" s="69" t="s">
        <v>6638</v>
      </c>
    </row>
    <row r="20" spans="1:8" ht="33">
      <c r="A20" s="14" t="s">
        <v>6651</v>
      </c>
      <c r="B20" s="16" t="s">
        <v>6715</v>
      </c>
      <c r="C20" s="16" t="s">
        <v>6684</v>
      </c>
      <c r="D20" s="14" t="s">
        <v>6685</v>
      </c>
      <c r="E20" s="14" t="s">
        <v>8173</v>
      </c>
      <c r="F20" s="14" t="s">
        <v>1549</v>
      </c>
      <c r="G20" s="55">
        <v>44365</v>
      </c>
      <c r="H20" s="69" t="s">
        <v>6638</v>
      </c>
    </row>
    <row r="21" spans="1:8" ht="33">
      <c r="A21" s="14" t="s">
        <v>6652</v>
      </c>
      <c r="B21" s="16" t="s">
        <v>6686</v>
      </c>
      <c r="C21" s="16" t="s">
        <v>6687</v>
      </c>
      <c r="D21" s="14" t="s">
        <v>6688</v>
      </c>
      <c r="E21" s="14" t="s">
        <v>8173</v>
      </c>
      <c r="F21" s="14" t="s">
        <v>1549</v>
      </c>
      <c r="G21" s="55">
        <v>44365</v>
      </c>
      <c r="H21" s="69" t="s">
        <v>6638</v>
      </c>
    </row>
    <row r="22" spans="1:8" ht="33">
      <c r="A22" s="14" t="s">
        <v>6653</v>
      </c>
      <c r="B22" s="16" t="s">
        <v>6716</v>
      </c>
      <c r="C22" s="16" t="s">
        <v>6689</v>
      </c>
      <c r="D22" s="14" t="s">
        <v>6690</v>
      </c>
      <c r="E22" s="14" t="s">
        <v>8173</v>
      </c>
      <c r="F22" s="14" t="s">
        <v>1549</v>
      </c>
      <c r="G22" s="55">
        <v>44365</v>
      </c>
      <c r="H22" s="69" t="s">
        <v>6638</v>
      </c>
    </row>
    <row r="23" spans="1:8" ht="33">
      <c r="A23" s="14" t="s">
        <v>6654</v>
      </c>
      <c r="B23" s="16" t="s">
        <v>6717</v>
      </c>
      <c r="C23" s="16" t="s">
        <v>6691</v>
      </c>
      <c r="D23" s="14" t="s">
        <v>6692</v>
      </c>
      <c r="E23" s="14" t="s">
        <v>8173</v>
      </c>
      <c r="F23" s="14" t="s">
        <v>1549</v>
      </c>
      <c r="G23" s="55">
        <v>44365</v>
      </c>
      <c r="H23" s="69" t="s">
        <v>6638</v>
      </c>
    </row>
    <row r="24" spans="1:8" ht="33">
      <c r="A24" s="14" t="s">
        <v>6655</v>
      </c>
      <c r="B24" s="16" t="s">
        <v>6718</v>
      </c>
      <c r="C24" s="16" t="s">
        <v>6693</v>
      </c>
      <c r="D24" s="14" t="s">
        <v>6694</v>
      </c>
      <c r="E24" s="14" t="s">
        <v>8173</v>
      </c>
      <c r="F24" s="14" t="s">
        <v>1549</v>
      </c>
      <c r="G24" s="55">
        <v>44365</v>
      </c>
      <c r="H24" s="69" t="s">
        <v>6638</v>
      </c>
    </row>
    <row r="25" spans="1:8" ht="33">
      <c r="A25" s="14" t="s">
        <v>6656</v>
      </c>
      <c r="B25" s="16" t="s">
        <v>6719</v>
      </c>
      <c r="C25" s="16" t="s">
        <v>6695</v>
      </c>
      <c r="D25" s="14" t="s">
        <v>6696</v>
      </c>
      <c r="E25" s="14" t="s">
        <v>8173</v>
      </c>
      <c r="F25" s="14" t="s">
        <v>1549</v>
      </c>
      <c r="G25" s="55">
        <v>44391</v>
      </c>
      <c r="H25" s="69" t="s">
        <v>6638</v>
      </c>
    </row>
    <row r="26" spans="1:8" ht="47.25">
      <c r="A26" s="14" t="s">
        <v>6657</v>
      </c>
      <c r="B26" s="16" t="s">
        <v>6720</v>
      </c>
      <c r="C26" s="16" t="s">
        <v>6697</v>
      </c>
      <c r="D26" s="14" t="s">
        <v>6698</v>
      </c>
      <c r="E26" s="14" t="s">
        <v>8173</v>
      </c>
      <c r="F26" s="14" t="s">
        <v>1549</v>
      </c>
      <c r="G26" s="55">
        <v>44391</v>
      </c>
      <c r="H26" s="69" t="s">
        <v>6638</v>
      </c>
    </row>
    <row r="27" spans="1:8" ht="33">
      <c r="A27" s="14" t="s">
        <v>6658</v>
      </c>
      <c r="B27" s="16" t="s">
        <v>6721</v>
      </c>
      <c r="C27" s="16" t="s">
        <v>6699</v>
      </c>
      <c r="D27" s="14" t="s">
        <v>6700</v>
      </c>
      <c r="E27" s="14" t="s">
        <v>8173</v>
      </c>
      <c r="F27" s="14" t="s">
        <v>1549</v>
      </c>
      <c r="G27" s="55">
        <v>44391</v>
      </c>
      <c r="H27" s="69" t="s">
        <v>6638</v>
      </c>
    </row>
    <row r="28" spans="1:8" ht="47.25">
      <c r="A28" s="14" t="s">
        <v>6659</v>
      </c>
      <c r="B28" s="16" t="s">
        <v>6722</v>
      </c>
      <c r="C28" s="16" t="s">
        <v>6701</v>
      </c>
      <c r="D28" s="14" t="s">
        <v>6702</v>
      </c>
      <c r="E28" s="14" t="s">
        <v>8173</v>
      </c>
      <c r="F28" s="14" t="s">
        <v>1549</v>
      </c>
      <c r="G28" s="55">
        <v>44391</v>
      </c>
      <c r="H28" s="69" t="s">
        <v>6638</v>
      </c>
    </row>
  </sheetData>
  <sortState xmlns:xlrd2="http://schemas.microsoft.com/office/spreadsheetml/2017/richdata2" ref="A2:I10">
    <sortCondition ref="A2:A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工作表16"/>
  <dimension ref="A1"/>
  <sheetViews>
    <sheetView workbookViewId="0">
      <selection activeCell="G13" sqref="G13"/>
    </sheetView>
  </sheetViews>
  <sheetFormatPr defaultRowHeight="14.25"/>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5">
    <tabColor rgb="FFFFFF00"/>
  </sheetPr>
  <dimension ref="A1:I5"/>
  <sheetViews>
    <sheetView zoomScaleNormal="100" workbookViewId="0">
      <selection sqref="A1:XFD1048576"/>
    </sheetView>
  </sheetViews>
  <sheetFormatPr defaultColWidth="9.1640625" defaultRowHeight="15.75"/>
  <cols>
    <col min="1" max="1" width="13.1640625" style="1" customWidth="1"/>
    <col min="2" max="2" width="55.6640625" style="4" customWidth="1"/>
    <col min="3" max="3" width="30.6640625" style="1" customWidth="1"/>
    <col min="4" max="4" width="30.6640625" style="2" customWidth="1"/>
    <col min="5" max="5" width="18.33203125" style="2" bestFit="1" customWidth="1"/>
    <col min="6" max="6" width="16.5" style="2" customWidth="1"/>
    <col min="7" max="7" width="15.6640625" style="62" customWidth="1"/>
    <col min="8" max="8" width="14" style="2" customWidth="1"/>
    <col min="9" max="9" width="25.6640625" style="1" bestFit="1" customWidth="1"/>
    <col min="10" max="16384" width="9.1640625" style="1"/>
  </cols>
  <sheetData>
    <row r="1" spans="1:9" s="17" customFormat="1" ht="33">
      <c r="A1" s="8" t="s">
        <v>1413</v>
      </c>
      <c r="B1" s="8" t="s">
        <v>1414</v>
      </c>
      <c r="C1" s="8" t="s">
        <v>1415</v>
      </c>
      <c r="D1" s="8" t="s">
        <v>1416</v>
      </c>
      <c r="E1" s="8" t="s">
        <v>1417</v>
      </c>
      <c r="F1" s="8" t="s">
        <v>8519</v>
      </c>
      <c r="G1" s="8" t="s">
        <v>6460</v>
      </c>
      <c r="H1" s="8" t="s">
        <v>1418</v>
      </c>
      <c r="I1" s="28" t="s">
        <v>2963</v>
      </c>
    </row>
    <row r="2" spans="1:9" s="17" customFormat="1" ht="31.5">
      <c r="A2" s="9" t="s">
        <v>3073</v>
      </c>
      <c r="B2" s="18" t="s">
        <v>4010</v>
      </c>
      <c r="C2" s="32" t="s">
        <v>3074</v>
      </c>
      <c r="D2" s="9" t="s">
        <v>3075</v>
      </c>
      <c r="E2" s="9" t="s">
        <v>5112</v>
      </c>
      <c r="F2" s="9">
        <v>0</v>
      </c>
      <c r="G2" s="12">
        <v>0</v>
      </c>
      <c r="H2" s="9" t="s">
        <v>2929</v>
      </c>
      <c r="I2" s="27" t="s">
        <v>3077</v>
      </c>
    </row>
    <row r="3" spans="1:9" ht="16.5">
      <c r="A3" s="9" t="s">
        <v>6092</v>
      </c>
      <c r="B3" s="13" t="s">
        <v>3182</v>
      </c>
      <c r="C3" s="15" t="s">
        <v>3183</v>
      </c>
      <c r="D3" s="12" t="s">
        <v>3185</v>
      </c>
      <c r="E3" s="9" t="s">
        <v>3076</v>
      </c>
      <c r="F3" s="9">
        <v>0</v>
      </c>
      <c r="G3" s="12">
        <v>3</v>
      </c>
      <c r="H3" s="12" t="s">
        <v>3180</v>
      </c>
      <c r="I3" s="27" t="s">
        <v>3181</v>
      </c>
    </row>
    <row r="4" spans="1:9" s="17" customFormat="1" ht="16.5">
      <c r="A4" s="9" t="s">
        <v>3184</v>
      </c>
      <c r="B4" s="13" t="s">
        <v>3182</v>
      </c>
      <c r="C4" s="15" t="s">
        <v>3183</v>
      </c>
      <c r="D4" s="12" t="s">
        <v>3186</v>
      </c>
      <c r="E4" s="9" t="s">
        <v>3076</v>
      </c>
      <c r="F4" s="9">
        <v>0</v>
      </c>
      <c r="G4" s="12">
        <v>0</v>
      </c>
      <c r="H4" s="12" t="s">
        <v>3180</v>
      </c>
      <c r="I4" s="27" t="s">
        <v>3181</v>
      </c>
    </row>
    <row r="5" spans="1:9" s="7" customFormat="1" ht="31.5">
      <c r="A5" s="16" t="s">
        <v>7181</v>
      </c>
      <c r="B5" s="16" t="s">
        <v>7184</v>
      </c>
      <c r="C5" s="16" t="s">
        <v>7182</v>
      </c>
      <c r="D5" s="14" t="s">
        <v>7183</v>
      </c>
      <c r="E5" s="12" t="s">
        <v>3076</v>
      </c>
      <c r="F5" s="9">
        <v>2</v>
      </c>
      <c r="G5" s="14">
        <v>6</v>
      </c>
      <c r="H5" s="55">
        <v>45219</v>
      </c>
      <c r="I5" s="91" t="s">
        <v>7197</v>
      </c>
    </row>
  </sheetData>
  <sortState xmlns:xlrd2="http://schemas.microsoft.com/office/spreadsheetml/2017/richdata2" ref="A2:I4">
    <sortCondition ref="A2:A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工作表4">
    <tabColor rgb="FFFFFF00"/>
  </sheetPr>
  <dimension ref="A1:I5"/>
  <sheetViews>
    <sheetView zoomScaleNormal="100" workbookViewId="0">
      <selection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4" t="s">
        <v>2963</v>
      </c>
    </row>
    <row r="2" spans="1:9" ht="16.5">
      <c r="A2" s="9" t="s">
        <v>4519</v>
      </c>
      <c r="B2" s="18" t="s">
        <v>4523</v>
      </c>
      <c r="C2" s="32" t="s">
        <v>6406</v>
      </c>
      <c r="D2" s="9" t="s">
        <v>4521</v>
      </c>
      <c r="E2" s="14" t="s">
        <v>8250</v>
      </c>
      <c r="F2" s="35">
        <v>0</v>
      </c>
      <c r="G2" s="35">
        <v>22</v>
      </c>
      <c r="H2" s="12" t="s">
        <v>3180</v>
      </c>
      <c r="I2" s="25" t="s">
        <v>8195</v>
      </c>
    </row>
    <row r="3" spans="1:9" ht="31.5">
      <c r="A3" s="9" t="s">
        <v>4520</v>
      </c>
      <c r="B3" s="18" t="s">
        <v>4524</v>
      </c>
      <c r="C3" s="32" t="s">
        <v>6405</v>
      </c>
      <c r="D3" s="9" t="s">
        <v>4522</v>
      </c>
      <c r="E3" s="14" t="s">
        <v>8250</v>
      </c>
      <c r="F3" s="35">
        <v>0</v>
      </c>
      <c r="G3" s="35">
        <v>22</v>
      </c>
      <c r="H3" s="12" t="s">
        <v>3180</v>
      </c>
      <c r="I3" s="25" t="s">
        <v>8195</v>
      </c>
    </row>
    <row r="4" spans="1:9" ht="31.5">
      <c r="A4" s="16" t="s">
        <v>6407</v>
      </c>
      <c r="B4" s="21" t="s">
        <v>6399</v>
      </c>
      <c r="C4" s="21" t="s">
        <v>6404</v>
      </c>
      <c r="D4" s="14" t="s">
        <v>6408</v>
      </c>
      <c r="E4" s="14" t="s">
        <v>8250</v>
      </c>
      <c r="F4" s="14" t="s">
        <v>1549</v>
      </c>
      <c r="G4" s="14" t="s">
        <v>1549</v>
      </c>
      <c r="H4" s="58">
        <v>44154</v>
      </c>
      <c r="I4" s="59" t="s">
        <v>6468</v>
      </c>
    </row>
    <row r="5" spans="1:9" ht="31.5">
      <c r="A5" s="16" t="s">
        <v>6401</v>
      </c>
      <c r="B5" s="21" t="s">
        <v>6400</v>
      </c>
      <c r="C5" s="21" t="s">
        <v>6403</v>
      </c>
      <c r="D5" s="14" t="s">
        <v>6398</v>
      </c>
      <c r="E5" s="14" t="s">
        <v>8250</v>
      </c>
      <c r="F5" s="14" t="s">
        <v>1549</v>
      </c>
      <c r="G5" s="14" t="s">
        <v>1549</v>
      </c>
      <c r="H5" s="58">
        <v>44154</v>
      </c>
      <c r="I5" s="59" t="s">
        <v>6468</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工作表5">
    <tabColor rgb="FFFFFF00"/>
  </sheetPr>
  <dimension ref="A1:I4"/>
  <sheetViews>
    <sheetView zoomScaleNormal="100" workbookViewId="0">
      <selection activeCell="C12" sqref="C12"/>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8519</v>
      </c>
      <c r="G1" s="8" t="s">
        <v>6460</v>
      </c>
      <c r="H1" s="8" t="s">
        <v>1418</v>
      </c>
      <c r="I1" s="24" t="s">
        <v>2963</v>
      </c>
    </row>
    <row r="2" spans="1:9" ht="16.5">
      <c r="A2" s="9" t="s">
        <v>6786</v>
      </c>
      <c r="B2" s="15" t="s">
        <v>4009</v>
      </c>
      <c r="C2" s="15" t="s">
        <v>3250</v>
      </c>
      <c r="D2" s="14" t="s">
        <v>3251</v>
      </c>
      <c r="E2" s="14" t="s">
        <v>3253</v>
      </c>
      <c r="F2" s="12">
        <v>0</v>
      </c>
      <c r="G2" s="12">
        <v>0</v>
      </c>
      <c r="H2" s="15" t="s">
        <v>3235</v>
      </c>
      <c r="I2" s="25" t="s">
        <v>8195</v>
      </c>
    </row>
    <row r="3" spans="1:9" ht="16.5">
      <c r="A3" s="9" t="s">
        <v>3248</v>
      </c>
      <c r="B3" s="15" t="s">
        <v>4008</v>
      </c>
      <c r="C3" s="15" t="s">
        <v>3249</v>
      </c>
      <c r="D3" s="35" t="s">
        <v>3252</v>
      </c>
      <c r="E3" s="14" t="s">
        <v>3253</v>
      </c>
      <c r="F3" s="12">
        <v>0</v>
      </c>
      <c r="G3" s="12">
        <v>0</v>
      </c>
      <c r="H3" s="12" t="s">
        <v>3180</v>
      </c>
      <c r="I3" s="25" t="s">
        <v>8195</v>
      </c>
    </row>
    <row r="4" spans="1:9" ht="32.25">
      <c r="A4" s="16" t="s">
        <v>7172</v>
      </c>
      <c r="B4" s="16" t="s">
        <v>7186</v>
      </c>
      <c r="C4" s="16" t="s">
        <v>7173</v>
      </c>
      <c r="D4" s="14" t="s">
        <v>7174</v>
      </c>
      <c r="E4" s="14" t="s">
        <v>3253</v>
      </c>
      <c r="F4" s="12">
        <v>0</v>
      </c>
      <c r="G4" s="12">
        <v>0</v>
      </c>
      <c r="H4" s="55">
        <v>45219</v>
      </c>
      <c r="I4" s="91" t="s">
        <v>7197</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61</vt:i4>
      </vt:variant>
      <vt:variant>
        <vt:lpstr>具名範圍</vt:lpstr>
      </vt:variant>
      <vt:variant>
        <vt:i4>55</vt:i4>
      </vt:variant>
    </vt:vector>
  </HeadingPairs>
  <TitlesOfParts>
    <vt:vector size="116" baseType="lpstr">
      <vt:lpstr>護理部</vt:lpstr>
      <vt:lpstr>中醫部</vt:lpstr>
      <vt:lpstr>急診部</vt:lpstr>
      <vt:lpstr>一般外科</vt:lpstr>
      <vt:lpstr>心臟外科</vt:lpstr>
      <vt:lpstr>神經外科</vt:lpstr>
      <vt:lpstr>大腸直腸外科</vt:lpstr>
      <vt:lpstr>移植外科</vt:lpstr>
      <vt:lpstr>整型外科</vt:lpstr>
      <vt:lpstr>外傷科</vt:lpstr>
      <vt:lpstr>外科加護病房</vt:lpstr>
      <vt:lpstr>泌尿科</vt:lpstr>
      <vt:lpstr>一般內科</vt:lpstr>
      <vt:lpstr>心臟內科</vt:lpstr>
      <vt:lpstr>神經科</vt:lpstr>
      <vt:lpstr>腸胃內科</vt:lpstr>
      <vt:lpstr>腎臟內科</vt:lpstr>
      <vt:lpstr>胸腔內科</vt:lpstr>
      <vt:lpstr>呼吸治療組</vt:lpstr>
      <vt:lpstr>過敏免疫風濕</vt:lpstr>
      <vt:lpstr>耳鼻喉科</vt:lpstr>
      <vt:lpstr>婦產科</vt:lpstr>
      <vt:lpstr>小兒科</vt:lpstr>
      <vt:lpstr>眼科</vt:lpstr>
      <vt:lpstr>牙科</vt:lpstr>
      <vt:lpstr>骨科</vt:lpstr>
      <vt:lpstr>皮膚科</vt:lpstr>
      <vt:lpstr>新陳代謝科</vt:lpstr>
      <vt:lpstr>復健科</vt:lpstr>
      <vt:lpstr>家庭醫學科</vt:lpstr>
      <vt:lpstr>老年醫學科</vt:lpstr>
      <vt:lpstr>職業醫學科</vt:lpstr>
      <vt:lpstr>身心醫學科</vt:lpstr>
      <vt:lpstr>血腫科</vt:lpstr>
      <vt:lpstr>放腫科</vt:lpstr>
      <vt:lpstr>麻醉部</vt:lpstr>
      <vt:lpstr>腫瘤中心</vt:lpstr>
      <vt:lpstr>臨床心理中心</vt:lpstr>
      <vt:lpstr>聽語中心</vt:lpstr>
      <vt:lpstr>睡眠中心</vt:lpstr>
      <vt:lpstr>營養治療科</vt:lpstr>
      <vt:lpstr>臨床病理科</vt:lpstr>
      <vt:lpstr>解剖病理科</vt:lpstr>
      <vt:lpstr>核子醫學科</vt:lpstr>
      <vt:lpstr>影像醫學科</vt:lpstr>
      <vt:lpstr>藥學部</vt:lpstr>
      <vt:lpstr>研究部</vt:lpstr>
      <vt:lpstr>資訊室</vt:lpstr>
      <vt:lpstr>公傳室</vt:lpstr>
      <vt:lpstr>社工組</vt:lpstr>
      <vt:lpstr>企劃室</vt:lpstr>
      <vt:lpstr>社服室</vt:lpstr>
      <vt:lpstr>法務中心</vt:lpstr>
      <vt:lpstr>品管中心</vt:lpstr>
      <vt:lpstr>智慧醫療創新中心</vt:lpstr>
      <vt:lpstr>院長室</vt:lpstr>
      <vt:lpstr>研究倫理委員會</vt:lpstr>
      <vt:lpstr>心功能室</vt:lpstr>
      <vt:lpstr>產後護理之家</vt:lpstr>
      <vt:lpstr>精實醫療中心</vt:lpstr>
      <vt:lpstr>工作表1</vt:lpstr>
      <vt:lpstr>一般內科!books1</vt:lpstr>
      <vt:lpstr>一般外科!books1</vt:lpstr>
      <vt:lpstr>大腸直腸外科!books1</vt:lpstr>
      <vt:lpstr>小兒科!books1</vt:lpstr>
      <vt:lpstr>中醫部!books1</vt:lpstr>
      <vt:lpstr>公傳室!books1</vt:lpstr>
      <vt:lpstr>心功能室!books1</vt:lpstr>
      <vt:lpstr>心臟內科!books1</vt:lpstr>
      <vt:lpstr>心臟外科!books1</vt:lpstr>
      <vt:lpstr>牙科!books1</vt:lpstr>
      <vt:lpstr>外科加護病房!books1</vt:lpstr>
      <vt:lpstr>外傷科!books1</vt:lpstr>
      <vt:lpstr>皮膚科!books1</vt:lpstr>
      <vt:lpstr>企劃室!books1</vt:lpstr>
      <vt:lpstr>老年醫學科!books1</vt:lpstr>
      <vt:lpstr>血腫科!books1</vt:lpstr>
      <vt:lpstr>身心醫學科!books1</vt:lpstr>
      <vt:lpstr>呼吸治療組!books1</vt:lpstr>
      <vt:lpstr>放腫科!books1</vt:lpstr>
      <vt:lpstr>泌尿科!books1</vt:lpstr>
      <vt:lpstr>法務中心!books1</vt:lpstr>
      <vt:lpstr>社服室!books1</vt:lpstr>
      <vt:lpstr>品管中心!books1</vt:lpstr>
      <vt:lpstr>急診部!books1</vt:lpstr>
      <vt:lpstr>研究部!books1</vt:lpstr>
      <vt:lpstr>家庭醫學科!books1</vt:lpstr>
      <vt:lpstr>核子醫學科!books1</vt:lpstr>
      <vt:lpstr>神經外科!books1</vt:lpstr>
      <vt:lpstr>神經科!books1</vt:lpstr>
      <vt:lpstr>胸腔內科!books1</vt:lpstr>
      <vt:lpstr>院長室!books1</vt:lpstr>
      <vt:lpstr>骨科!books1</vt:lpstr>
      <vt:lpstr>眼科!books1</vt:lpstr>
      <vt:lpstr>移植外科!books1</vt:lpstr>
      <vt:lpstr>麻醉部!books1</vt:lpstr>
      <vt:lpstr>復健科!books1</vt:lpstr>
      <vt:lpstr>智慧醫療創新中心!books1</vt:lpstr>
      <vt:lpstr>腎臟內科!books1</vt:lpstr>
      <vt:lpstr>新陳代謝科!books1</vt:lpstr>
      <vt:lpstr>腫瘤中心!books1</vt:lpstr>
      <vt:lpstr>腸胃內科!books1</vt:lpstr>
      <vt:lpstr>解剖病理科!books1</vt:lpstr>
      <vt:lpstr>資訊室!books1</vt:lpstr>
      <vt:lpstr>過敏免疫風濕!books1</vt:lpstr>
      <vt:lpstr>睡眠中心!books1</vt:lpstr>
      <vt:lpstr>精實醫療中心!books1</vt:lpstr>
      <vt:lpstr>影像醫學科!books1</vt:lpstr>
      <vt:lpstr>整型外科!books1</vt:lpstr>
      <vt:lpstr>營養治療科!books1</vt:lpstr>
      <vt:lpstr>臨床心理中心!books1</vt:lpstr>
      <vt:lpstr>臨床病理科!books1</vt:lpstr>
      <vt:lpstr>職業醫學科!books1</vt:lpstr>
      <vt:lpstr>藥學部!books1</vt:lpstr>
      <vt:lpstr>聽語中心!books1</vt:lpstr>
      <vt:lpstr>books1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dc:creator>
  <cp:lastModifiedBy>dl</cp:lastModifiedBy>
  <cp:lastPrinted>2019-03-05T01:48:47Z</cp:lastPrinted>
  <dcterms:created xsi:type="dcterms:W3CDTF">2015-05-27T08:19:58Z</dcterms:created>
  <dcterms:modified xsi:type="dcterms:W3CDTF">2025-01-17T09:59:21Z</dcterms:modified>
</cp:coreProperties>
</file>